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Projects\Fellowship Calculator\"/>
    </mc:Choice>
  </mc:AlternateContent>
  <xr:revisionPtr revIDLastSave="0" documentId="13_ncr:1_{F293EAC6-BE3F-406C-B82A-7F0E5107DD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nual " sheetId="18" r:id="rId1"/>
    <sheet name="Full AY C-basis" sheetId="11" r:id="rId2"/>
    <sheet name="One semester C-basis" sheetId="12" r:id="rId3"/>
  </sheets>
  <definedNames>
    <definedName name="_xlnm.Print_Area" localSheetId="0">'Annual '!$A$2:$J$42</definedName>
    <definedName name="_xlnm.Print_Area" localSheetId="1">'Full AY C-basis'!$A$1:$J$34</definedName>
    <definedName name="_xlnm.Print_Area" localSheetId="2">'One semester C-basis'!$A$1:$J$25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8" l="1"/>
  <c r="J40" i="18"/>
  <c r="D39" i="18"/>
  <c r="D40" i="18" s="1"/>
  <c r="C40" i="18" l="1"/>
  <c r="E40" i="18"/>
  <c r="G39" i="18"/>
  <c r="D13" i="18"/>
  <c r="E13" i="18" s="1"/>
  <c r="E14" i="18" s="1"/>
  <c r="E15" i="18" s="1"/>
  <c r="E16" i="18" s="1"/>
  <c r="E17" i="18" s="1"/>
  <c r="E18" i="18" s="1"/>
  <c r="E19" i="18" s="1"/>
  <c r="E20" i="18" s="1"/>
  <c r="E21" i="18" s="1"/>
  <c r="E22" i="18" s="1"/>
  <c r="E23" i="18" s="1"/>
  <c r="E24" i="18" s="1"/>
  <c r="E25" i="18" s="1"/>
  <c r="E26" i="18" s="1"/>
  <c r="E27" i="18" s="1"/>
  <c r="E28" i="18" s="1"/>
  <c r="E29" i="18" s="1"/>
  <c r="E30" i="18" s="1"/>
  <c r="E31" i="18" s="1"/>
  <c r="E32" i="18" s="1"/>
  <c r="E33" i="18" s="1"/>
  <c r="E34" i="18" s="1"/>
  <c r="E35" i="18" s="1"/>
  <c r="E36" i="18" s="1"/>
  <c r="E37" i="18" s="1"/>
  <c r="E38" i="18" s="1"/>
  <c r="E39" i="18" s="1"/>
  <c r="F40" i="18" s="1"/>
  <c r="B14" i="18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C13" i="18"/>
  <c r="F10" i="18"/>
  <c r="F39" i="18" s="1"/>
  <c r="G13" i="18" l="1"/>
  <c r="C14" i="18"/>
  <c r="D14" i="18" s="1"/>
  <c r="C15" i="18" s="1"/>
  <c r="F13" i="18"/>
  <c r="G14" i="18" l="1"/>
  <c r="F14" i="18" s="1"/>
  <c r="D15" i="18"/>
  <c r="C16" i="18" s="1"/>
  <c r="J13" i="18"/>
  <c r="G15" i="18" l="1"/>
  <c r="F15" i="18" s="1"/>
  <c r="D16" i="18"/>
  <c r="C17" i="18" s="1"/>
  <c r="G16" i="18" l="1"/>
  <c r="F16" i="18" s="1"/>
  <c r="D17" i="18"/>
  <c r="C18" i="18" s="1"/>
  <c r="D18" i="18" l="1"/>
  <c r="C19" i="18" s="1"/>
  <c r="G17" i="18"/>
  <c r="F17" i="18" s="1"/>
  <c r="G18" i="18" l="1"/>
  <c r="F18" i="18" s="1"/>
  <c r="D19" i="18"/>
  <c r="C20" i="18" s="1"/>
  <c r="G19" i="18" l="1"/>
  <c r="F19" i="18" s="1"/>
  <c r="D20" i="18"/>
  <c r="C21" i="18" s="1"/>
  <c r="G20" i="18" l="1"/>
  <c r="F20" i="18" s="1"/>
  <c r="D21" i="18"/>
  <c r="C22" i="18" s="1"/>
  <c r="G21" i="18" l="1"/>
  <c r="F21" i="18" s="1"/>
  <c r="D22" i="18"/>
  <c r="C23" i="18" s="1"/>
  <c r="G22" i="18" l="1"/>
  <c r="F22" i="18" s="1"/>
  <c r="D23" i="18"/>
  <c r="C24" i="18" s="1"/>
  <c r="D24" i="18" l="1"/>
  <c r="C25" i="18" s="1"/>
  <c r="G23" i="18"/>
  <c r="F23" i="18" s="1"/>
  <c r="G24" i="18" l="1"/>
  <c r="F24" i="18" s="1"/>
  <c r="D25" i="18"/>
  <c r="C26" i="18" s="1"/>
  <c r="G25" i="18" l="1"/>
  <c r="F25" i="18" s="1"/>
  <c r="D26" i="18"/>
  <c r="C27" i="18" s="1"/>
  <c r="D27" i="18" l="1"/>
  <c r="C28" i="18" s="1"/>
  <c r="G26" i="18"/>
  <c r="F26" i="18" s="1"/>
  <c r="G27" i="18" l="1"/>
  <c r="F27" i="18" s="1"/>
  <c r="D28" i="18"/>
  <c r="C29" i="18" s="1"/>
  <c r="D29" i="18" l="1"/>
  <c r="C30" i="18" s="1"/>
  <c r="G28" i="18"/>
  <c r="F28" i="18" s="1"/>
  <c r="G29" i="18" l="1"/>
  <c r="F29" i="18" s="1"/>
  <c r="D30" i="18"/>
  <c r="C31" i="18" s="1"/>
  <c r="D31" i="18" l="1"/>
  <c r="C32" i="18" s="1"/>
  <c r="G30" i="18"/>
  <c r="F30" i="18" s="1"/>
  <c r="D32" i="18" l="1"/>
  <c r="C33" i="18" s="1"/>
  <c r="G31" i="18"/>
  <c r="F31" i="18" s="1"/>
  <c r="G32" i="18" l="1"/>
  <c r="F32" i="18" s="1"/>
  <c r="D33" i="18"/>
  <c r="C34" i="18" s="1"/>
  <c r="G33" i="18" l="1"/>
  <c r="F33" i="18" s="1"/>
  <c r="D34" i="18"/>
  <c r="C35" i="18" s="1"/>
  <c r="G34" i="18" l="1"/>
  <c r="F34" i="18" s="1"/>
  <c r="D35" i="18"/>
  <c r="C36" i="18" s="1"/>
  <c r="G35" i="18" l="1"/>
  <c r="F35" i="18" s="1"/>
  <c r="D36" i="18"/>
  <c r="C37" i="18" s="1"/>
  <c r="G36" i="18"/>
  <c r="F36" i="18" s="1"/>
  <c r="D37" i="18" l="1"/>
  <c r="C38" i="18" s="1"/>
  <c r="D38" i="18" l="1"/>
  <c r="C39" i="18" s="1"/>
  <c r="G37" i="18"/>
  <c r="F37" i="18" s="1"/>
  <c r="H40" i="18" l="1"/>
  <c r="G40" i="18"/>
  <c r="G38" i="18"/>
  <c r="F38" i="18" s="1"/>
  <c r="F41" i="18" l="1"/>
  <c r="F42" i="18"/>
  <c r="H28" i="18" l="1"/>
  <c r="H29" i="18"/>
  <c r="J29" i="18" s="1"/>
  <c r="H30" i="18"/>
  <c r="J30" i="18" s="1"/>
  <c r="H15" i="18"/>
  <c r="J15" i="18" s="1"/>
  <c r="H31" i="18"/>
  <c r="J31" i="18" s="1"/>
  <c r="H16" i="18"/>
  <c r="J16" i="18" s="1"/>
  <c r="H32" i="18"/>
  <c r="J32" i="18" s="1"/>
  <c r="H17" i="18"/>
  <c r="J17" i="18" s="1"/>
  <c r="H33" i="18"/>
  <c r="J33" i="18" s="1"/>
  <c r="H18" i="18"/>
  <c r="J18" i="18" s="1"/>
  <c r="H34" i="18"/>
  <c r="J34" i="18" s="1"/>
  <c r="H19" i="18"/>
  <c r="J19" i="18" s="1"/>
  <c r="H35" i="18"/>
  <c r="J35" i="18" s="1"/>
  <c r="H20" i="18"/>
  <c r="J20" i="18" s="1"/>
  <c r="H36" i="18"/>
  <c r="J36" i="18" s="1"/>
  <c r="H21" i="18"/>
  <c r="J21" i="18" s="1"/>
  <c r="H37" i="18"/>
  <c r="H22" i="18"/>
  <c r="J22" i="18" s="1"/>
  <c r="H38" i="18"/>
  <c r="J38" i="18" s="1"/>
  <c r="H23" i="18"/>
  <c r="J23" i="18" s="1"/>
  <c r="H39" i="18"/>
  <c r="J39" i="18" s="1"/>
  <c r="H24" i="18"/>
  <c r="H14" i="18"/>
  <c r="J14" i="18" s="1"/>
  <c r="H25" i="18"/>
  <c r="H26" i="18"/>
  <c r="J26" i="18" s="1"/>
  <c r="H27" i="18"/>
  <c r="J24" i="18"/>
  <c r="J25" i="18"/>
  <c r="J27" i="18"/>
  <c r="J28" i="18"/>
  <c r="J37" i="18"/>
  <c r="J41" i="18" l="1"/>
  <c r="H41" i="18"/>
  <c r="J42" i="18"/>
  <c r="H13" i="11" l="1"/>
  <c r="F10" i="12" l="1"/>
  <c r="F9" i="12"/>
  <c r="D23" i="12"/>
  <c r="B14" i="12"/>
  <c r="B15" i="12" s="1"/>
  <c r="B16" i="12" s="1"/>
  <c r="B17" i="12" s="1"/>
  <c r="B18" i="12" s="1"/>
  <c r="B19" i="12" s="1"/>
  <c r="B20" i="12" s="1"/>
  <c r="B21" i="12" s="1"/>
  <c r="B22" i="12" s="1"/>
  <c r="B23" i="12" s="1"/>
  <c r="D13" i="12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C13" i="12"/>
  <c r="G13" i="12" s="1"/>
  <c r="D32" i="11"/>
  <c r="B13" i="1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D12" i="1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C12" i="11"/>
  <c r="F8" i="11"/>
  <c r="F9" i="11" s="1"/>
  <c r="C14" i="12" l="1"/>
  <c r="C13" i="11"/>
  <c r="D13" i="11" s="1"/>
  <c r="C14" i="11" s="1"/>
  <c r="D14" i="11" s="1"/>
  <c r="G12" i="11"/>
  <c r="G13" i="11" l="1"/>
  <c r="F13" i="11" s="1"/>
  <c r="F13" i="12"/>
  <c r="D14" i="12"/>
  <c r="C15" i="12" s="1"/>
  <c r="C15" i="11"/>
  <c r="D15" i="11" s="1"/>
  <c r="C16" i="11" s="1"/>
  <c r="G14" i="11"/>
  <c r="F14" i="11" s="1"/>
  <c r="F31" i="11"/>
  <c r="F12" i="11"/>
  <c r="F30" i="11"/>
  <c r="F28" i="11"/>
  <c r="F29" i="11"/>
  <c r="D15" i="12" l="1"/>
  <c r="C16" i="12" s="1"/>
  <c r="J13" i="12"/>
  <c r="G14" i="12"/>
  <c r="F14" i="12" s="1"/>
  <c r="G15" i="11"/>
  <c r="F15" i="11" s="1"/>
  <c r="J12" i="11"/>
  <c r="D16" i="11"/>
  <c r="C17" i="11" s="1"/>
  <c r="D16" i="12" l="1"/>
  <c r="C17" i="12" s="1"/>
  <c r="G15" i="12"/>
  <c r="F15" i="12" s="1"/>
  <c r="D17" i="11"/>
  <c r="C18" i="11" s="1"/>
  <c r="G16" i="11"/>
  <c r="F16" i="11" s="1"/>
  <c r="G16" i="12" l="1"/>
  <c r="F16" i="12" s="1"/>
  <c r="D17" i="12"/>
  <c r="C18" i="12" s="1"/>
  <c r="G17" i="11"/>
  <c r="F17" i="11" s="1"/>
  <c r="D18" i="11"/>
  <c r="C19" i="11" s="1"/>
  <c r="G17" i="12" l="1"/>
  <c r="F17" i="12" s="1"/>
  <c r="D18" i="12"/>
  <c r="C19" i="12" s="1"/>
  <c r="D19" i="11"/>
  <c r="C20" i="11" s="1"/>
  <c r="G18" i="11"/>
  <c r="F18" i="11" s="1"/>
  <c r="G18" i="12" l="1"/>
  <c r="F18" i="12" s="1"/>
  <c r="D19" i="12"/>
  <c r="C20" i="12" s="1"/>
  <c r="G19" i="11"/>
  <c r="F19" i="11" s="1"/>
  <c r="D20" i="11"/>
  <c r="C21" i="11" s="1"/>
  <c r="G20" i="11"/>
  <c r="F20" i="11" s="1"/>
  <c r="D20" i="12" l="1"/>
  <c r="C21" i="12" s="1"/>
  <c r="G19" i="12"/>
  <c r="F19" i="12" s="1"/>
  <c r="D21" i="11"/>
  <c r="C22" i="11" s="1"/>
  <c r="D22" i="11" s="1"/>
  <c r="C23" i="11" s="1"/>
  <c r="D23" i="11" s="1"/>
  <c r="C24" i="11" s="1"/>
  <c r="D24" i="11" s="1"/>
  <c r="C25" i="11" s="1"/>
  <c r="D25" i="11" s="1"/>
  <c r="C26" i="11" s="1"/>
  <c r="D26" i="11" s="1"/>
  <c r="C27" i="11" s="1"/>
  <c r="D27" i="11" s="1"/>
  <c r="C28" i="11" s="1"/>
  <c r="D28" i="11" s="1"/>
  <c r="C29" i="11" s="1"/>
  <c r="D29" i="11" s="1"/>
  <c r="C30" i="11" s="1"/>
  <c r="D30" i="11" s="1"/>
  <c r="C31" i="11" s="1"/>
  <c r="D31" i="11" s="1"/>
  <c r="C32" i="11" s="1"/>
  <c r="D21" i="12" l="1"/>
  <c r="C22" i="12" s="1"/>
  <c r="G20" i="12"/>
  <c r="F20" i="12" s="1"/>
  <c r="G21" i="11"/>
  <c r="F21" i="11" s="1"/>
  <c r="D22" i="12" l="1"/>
  <c r="C23" i="12" s="1"/>
  <c r="G23" i="12" s="1"/>
  <c r="F23" i="12" s="1"/>
  <c r="J23" i="12" s="1"/>
  <c r="G21" i="12"/>
  <c r="F21" i="12" s="1"/>
  <c r="G22" i="11"/>
  <c r="F22" i="11" s="1"/>
  <c r="G22" i="12" l="1"/>
  <c r="F22" i="12" s="1"/>
  <c r="G23" i="11"/>
  <c r="F23" i="11" s="1"/>
  <c r="F25" i="12" l="1"/>
  <c r="F24" i="12"/>
  <c r="G24" i="11"/>
  <c r="F24" i="11" s="1"/>
  <c r="H15" i="12" l="1"/>
  <c r="J15" i="12" s="1"/>
  <c r="H14" i="12"/>
  <c r="H16" i="12"/>
  <c r="J16" i="12" s="1"/>
  <c r="H17" i="12"/>
  <c r="J17" i="12" s="1"/>
  <c r="H18" i="12"/>
  <c r="J18" i="12" s="1"/>
  <c r="H19" i="12"/>
  <c r="J19" i="12" s="1"/>
  <c r="H20" i="12"/>
  <c r="J20" i="12" s="1"/>
  <c r="H21" i="12"/>
  <c r="J21" i="12" s="1"/>
  <c r="H22" i="12"/>
  <c r="J22" i="12" s="1"/>
  <c r="G25" i="11"/>
  <c r="F25" i="11" s="1"/>
  <c r="H24" i="12" l="1"/>
  <c r="J14" i="12"/>
  <c r="G26" i="11"/>
  <c r="F26" i="11" s="1"/>
  <c r="J24" i="12" l="1"/>
  <c r="J25" i="12"/>
  <c r="G32" i="11"/>
  <c r="F32" i="11" s="1"/>
  <c r="J32" i="11" s="1"/>
  <c r="G27" i="11"/>
  <c r="F27" i="11" s="1"/>
  <c r="F33" i="11" l="1"/>
  <c r="F34" i="11"/>
  <c r="H21" i="11" l="1"/>
  <c r="J21" i="11" s="1"/>
  <c r="H14" i="11"/>
  <c r="J14" i="11" s="1"/>
  <c r="H15" i="11"/>
  <c r="J15" i="11" s="1"/>
  <c r="H23" i="11"/>
  <c r="J23" i="11" s="1"/>
  <c r="H31" i="11"/>
  <c r="J31" i="11" s="1"/>
  <c r="H24" i="11"/>
  <c r="J24" i="11" s="1"/>
  <c r="J13" i="11"/>
  <c r="H18" i="11"/>
  <c r="J18" i="11" s="1"/>
  <c r="H26" i="11"/>
  <c r="J26" i="11" s="1"/>
  <c r="H19" i="11"/>
  <c r="J19" i="11" s="1"/>
  <c r="H27" i="11"/>
  <c r="J27" i="11" s="1"/>
  <c r="H20" i="11"/>
  <c r="J20" i="11" s="1"/>
  <c r="H28" i="11"/>
  <c r="J28" i="11" s="1"/>
  <c r="H16" i="11"/>
  <c r="J16" i="11" s="1"/>
  <c r="H17" i="11"/>
  <c r="J17" i="11" s="1"/>
  <c r="H25" i="11"/>
  <c r="J25" i="11" s="1"/>
  <c r="H29" i="11"/>
  <c r="J29" i="11" s="1"/>
  <c r="H22" i="11"/>
  <c r="J22" i="11" s="1"/>
  <c r="H30" i="11"/>
  <c r="J30" i="11" s="1"/>
  <c r="H33" i="11" l="1"/>
  <c r="J33" i="11"/>
  <c r="J34" i="11"/>
</calcChain>
</file>

<file path=xl/sharedStrings.xml><?xml version="1.0" encoding="utf-8"?>
<sst xmlns="http://schemas.openxmlformats.org/spreadsheetml/2006/main" count="49" uniqueCount="19">
  <si>
    <t># days</t>
  </si>
  <si>
    <t>Balance</t>
  </si>
  <si>
    <t>Period Rate</t>
  </si>
  <si>
    <t>BW Stipend amount:</t>
  </si>
  <si>
    <t xml:space="preserve">         Award amount:</t>
  </si>
  <si>
    <t>PayDate</t>
  </si>
  <si>
    <t>PP Start Date</t>
  </si>
  <si>
    <t>PP End Date</t>
  </si>
  <si>
    <t>Adjusted Pmt</t>
  </si>
  <si>
    <t>SGA Adjustment</t>
  </si>
  <si>
    <t>Start date</t>
  </si>
  <si>
    <t>End date</t>
  </si>
  <si>
    <t>Award amount</t>
  </si>
  <si>
    <t>1st pay period end date</t>
  </si>
  <si>
    <r>
      <t>Name</t>
    </r>
    <r>
      <rPr>
        <i/>
        <sz val="11"/>
        <color theme="1"/>
        <rFont val="Calibri"/>
        <family val="2"/>
        <scheme val="minor"/>
      </rPr>
      <t xml:space="preserve"> (optional)</t>
    </r>
  </si>
  <si>
    <t>Comp Rate</t>
  </si>
  <si>
    <t>Semester amount (award)</t>
  </si>
  <si>
    <r>
      <t>Empl ID/Rec</t>
    </r>
    <r>
      <rPr>
        <i/>
        <sz val="11"/>
        <color theme="1"/>
        <rFont val="Calibri"/>
        <family val="2"/>
        <scheme val="minor"/>
      </rPr>
      <t xml:space="preserve"> (optional</t>
    </r>
    <r>
      <rPr>
        <sz val="11"/>
        <color theme="1"/>
        <rFont val="Calibri"/>
        <family val="2"/>
        <scheme val="minor"/>
      </rPr>
      <t>)</t>
    </r>
  </si>
  <si>
    <t>This calculator is intended for only a calendar year of fellowship pay. Thus not needing the 28th pay row. See additional tabs for Academic year (C-basis) or semester only appointments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</si>
</sst>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44" fontId="2" fillId="0" borderId="0" xfId="1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44" fontId="2" fillId="2" borderId="11" xfId="1" applyFont="1" applyFill="1" applyBorder="1" applyAlignment="1" applyProtection="1">
      <alignment horizontal="right"/>
    </xf>
    <xf numFmtId="44" fontId="3" fillId="0" borderId="1" xfId="1" applyFont="1" applyFill="1" applyBorder="1" applyProtection="1"/>
    <xf numFmtId="44" fontId="2" fillId="0" borderId="2" xfId="1" applyFont="1" applyFill="1" applyBorder="1" applyProtection="1"/>
    <xf numFmtId="44" fontId="2" fillId="0" borderId="1" xfId="1" applyFont="1" applyFill="1" applyBorder="1" applyProtection="1"/>
    <xf numFmtId="44" fontId="2" fillId="0" borderId="7" xfId="1" applyFont="1" applyFill="1" applyBorder="1" applyProtection="1"/>
    <xf numFmtId="44" fontId="3" fillId="0" borderId="9" xfId="1" applyFont="1" applyBorder="1"/>
    <xf numFmtId="0" fontId="3" fillId="0" borderId="10" xfId="0" applyFont="1" applyBorder="1" applyAlignment="1">
      <alignment horizontal="center"/>
    </xf>
    <xf numFmtId="0" fontId="2" fillId="0" borderId="3" xfId="0" applyFont="1" applyBorder="1" applyAlignment="1">
      <alignment horizontal="right" wrapText="1"/>
    </xf>
    <xf numFmtId="14" fontId="2" fillId="0" borderId="1" xfId="0" applyNumberFormat="1" applyFont="1" applyBorder="1"/>
    <xf numFmtId="14" fontId="2" fillId="0" borderId="6" xfId="0" applyNumberFormat="1" applyFont="1" applyBorder="1"/>
    <xf numFmtId="0" fontId="2" fillId="0" borderId="1" xfId="0" applyFont="1" applyBorder="1" applyAlignment="1">
      <alignment horizontal="center"/>
    </xf>
    <xf numFmtId="14" fontId="2" fillId="0" borderId="4" xfId="0" applyNumberFormat="1" applyFont="1" applyBorder="1"/>
    <xf numFmtId="0" fontId="3" fillId="0" borderId="1" xfId="0" applyFont="1" applyBorder="1" applyAlignment="1">
      <alignment horizontal="right" wrapText="1"/>
    </xf>
    <xf numFmtId="0" fontId="3" fillId="0" borderId="1" xfId="0" applyFont="1" applyBorder="1"/>
    <xf numFmtId="0" fontId="3" fillId="0" borderId="4" xfId="0" applyFont="1" applyBorder="1"/>
    <xf numFmtId="0" fontId="3" fillId="2" borderId="2" xfId="0" applyFont="1" applyFill="1" applyBorder="1" applyAlignment="1">
      <alignment horizontal="right"/>
    </xf>
    <xf numFmtId="14" fontId="2" fillId="0" borderId="8" xfId="0" applyNumberFormat="1" applyFont="1" applyBorder="1"/>
    <xf numFmtId="14" fontId="2" fillId="0" borderId="17" xfId="0" applyNumberFormat="1" applyFont="1" applyBorder="1"/>
    <xf numFmtId="44" fontId="2" fillId="0" borderId="9" xfId="1" applyFont="1" applyFill="1" applyBorder="1" applyProtection="1"/>
    <xf numFmtId="0" fontId="2" fillId="0" borderId="12" xfId="0" applyFont="1" applyBorder="1" applyAlignment="1">
      <alignment horizontal="right" wrapText="1"/>
    </xf>
    <xf numFmtId="14" fontId="2" fillId="0" borderId="9" xfId="0" applyNumberFormat="1" applyFont="1" applyBorder="1"/>
    <xf numFmtId="14" fontId="2" fillId="0" borderId="2" xfId="0" applyNumberFormat="1" applyFont="1" applyBorder="1"/>
    <xf numFmtId="164" fontId="0" fillId="0" borderId="18" xfId="0" applyNumberFormat="1" applyBorder="1" applyAlignment="1" applyProtection="1">
      <alignment horizontal="center"/>
      <protection locked="0"/>
    </xf>
    <xf numFmtId="44" fontId="2" fillId="0" borderId="15" xfId="1" applyFont="1" applyFill="1" applyBorder="1" applyAlignment="1" applyProtection="1">
      <alignment horizontal="right"/>
    </xf>
    <xf numFmtId="14" fontId="0" fillId="3" borderId="18" xfId="0" applyNumberFormat="1" applyFill="1" applyBorder="1" applyAlignment="1" applyProtection="1">
      <alignment horizontal="center"/>
      <protection locked="0"/>
    </xf>
    <xf numFmtId="14" fontId="2" fillId="3" borderId="5" xfId="0" applyNumberFormat="1" applyFont="1" applyFill="1" applyBorder="1"/>
    <xf numFmtId="14" fontId="2" fillId="3" borderId="2" xfId="0" applyNumberFormat="1" applyFont="1" applyFill="1" applyBorder="1"/>
    <xf numFmtId="14" fontId="2" fillId="3" borderId="7" xfId="0" applyNumberFormat="1" applyFont="1" applyFill="1" applyBorder="1"/>
    <xf numFmtId="0" fontId="4" fillId="0" borderId="0" xfId="0" applyFont="1" applyAlignment="1">
      <alignment horizontal="left"/>
    </xf>
    <xf numFmtId="165" fontId="0" fillId="0" borderId="18" xfId="0" applyNumberFormat="1" applyBorder="1" applyAlignment="1" applyProtection="1">
      <alignment horizontal="center"/>
      <protection locked="0"/>
    </xf>
    <xf numFmtId="44" fontId="2" fillId="0" borderId="14" xfId="1" applyFont="1" applyFill="1" applyBorder="1" applyAlignment="1" applyProtection="1">
      <alignment horizontal="right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4" fontId="2" fillId="3" borderId="1" xfId="0" applyNumberFormat="1" applyFont="1" applyFill="1" applyBorder="1"/>
    <xf numFmtId="14" fontId="2" fillId="0" borderId="24" xfId="0" applyNumberFormat="1" applyFont="1" applyBorder="1"/>
    <xf numFmtId="0" fontId="2" fillId="0" borderId="23" xfId="0" applyFont="1" applyBorder="1" applyAlignment="1">
      <alignment horizontal="center"/>
    </xf>
    <xf numFmtId="165" fontId="2" fillId="0" borderId="14" xfId="1" applyNumberFormat="1" applyFont="1" applyFill="1" applyBorder="1" applyAlignment="1" applyProtection="1">
      <alignment horizontal="right"/>
    </xf>
    <xf numFmtId="0" fontId="6" fillId="0" borderId="0" xfId="0" applyFont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0" fillId="0" borderId="21" xfId="0" applyNumberFormat="1" applyBorder="1" applyAlignment="1" applyProtection="1">
      <alignment horizontal="left"/>
      <protection locked="0"/>
    </xf>
    <xf numFmtId="164" fontId="0" fillId="0" borderId="20" xfId="0" applyNumberFormat="1" applyBorder="1" applyAlignment="1" applyProtection="1">
      <alignment horizontal="left"/>
      <protection locked="0"/>
    </xf>
    <xf numFmtId="0" fontId="3" fillId="0" borderId="19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13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18"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EF6B81"/>
      <color rgb="FFF49AA9"/>
      <color rgb="FFEC52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05C4-202F-4D96-9826-FD9F7873A33D}">
  <sheetPr>
    <tabColor theme="0"/>
    <pageSetUpPr fitToPage="1"/>
  </sheetPr>
  <dimension ref="A1:M42"/>
  <sheetViews>
    <sheetView tabSelected="1" zoomScaleNormal="100" workbookViewId="0">
      <selection activeCell="M14" sqref="M14"/>
    </sheetView>
  </sheetViews>
  <sheetFormatPr defaultColWidth="9.109375" defaultRowHeight="13.8" x14ac:dyDescent="0.3"/>
  <cols>
    <col min="1" max="1" width="22.5546875" style="3" customWidth="1"/>
    <col min="2" max="2" width="18.44140625" style="2" customWidth="1"/>
    <col min="3" max="5" width="13.33203125" style="3" customWidth="1"/>
    <col min="6" max="6" width="13.33203125" style="1" customWidth="1"/>
    <col min="7" max="7" width="8.109375" style="4" customWidth="1"/>
    <col min="8" max="8" width="15.109375" style="3" bestFit="1" customWidth="1"/>
    <col min="9" max="9" width="2" style="3" customWidth="1"/>
    <col min="10" max="10" width="13.33203125" style="3" customWidth="1"/>
    <col min="11" max="16384" width="9.109375" style="3"/>
  </cols>
  <sheetData>
    <row r="1" spans="1:13" ht="20.25" customHeight="1" thickBot="1" x14ac:dyDescent="0.3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5" thickBot="1" x14ac:dyDescent="0.35">
      <c r="A2" t="s">
        <v>14</v>
      </c>
      <c r="B2" s="49"/>
      <c r="C2" s="50"/>
    </row>
    <row r="3" spans="1:13" ht="15" thickBot="1" x14ac:dyDescent="0.35">
      <c r="A3" t="s">
        <v>17</v>
      </c>
      <c r="B3" s="29"/>
    </row>
    <row r="4" spans="1:13" ht="15" thickBot="1" x14ac:dyDescent="0.35">
      <c r="A4" t="s">
        <v>12</v>
      </c>
      <c r="B4" s="36">
        <v>94199</v>
      </c>
    </row>
    <row r="5" spans="1:13" ht="15" thickBot="1" x14ac:dyDescent="0.35">
      <c r="A5" t="s">
        <v>10</v>
      </c>
      <c r="B5" s="31">
        <v>45292</v>
      </c>
    </row>
    <row r="6" spans="1:13" ht="15" thickBot="1" x14ac:dyDescent="0.35">
      <c r="A6" t="s">
        <v>13</v>
      </c>
      <c r="B6" s="31">
        <v>45304</v>
      </c>
    </row>
    <row r="7" spans="1:13" ht="15" thickBot="1" x14ac:dyDescent="0.35">
      <c r="A7" t="s">
        <v>11</v>
      </c>
      <c r="B7" s="31">
        <v>45657</v>
      </c>
    </row>
    <row r="8" spans="1:13" ht="14.4" thickBot="1" x14ac:dyDescent="0.35"/>
    <row r="9" spans="1:13" ht="15.6" customHeight="1" x14ac:dyDescent="0.3">
      <c r="C9" s="35"/>
      <c r="D9" s="53" t="s">
        <v>4</v>
      </c>
      <c r="E9" s="54"/>
      <c r="F9" s="45">
        <f>B4</f>
        <v>94199</v>
      </c>
      <c r="G9" s="3"/>
    </row>
    <row r="10" spans="1:13" ht="15.6" x14ac:dyDescent="0.3">
      <c r="C10" s="35"/>
      <c r="D10" s="51" t="s">
        <v>3</v>
      </c>
      <c r="E10" s="52"/>
      <c r="F10" s="30">
        <f>F9/27</f>
        <v>3488.8518518518517</v>
      </c>
      <c r="G10" s="3"/>
    </row>
    <row r="11" spans="1:13" ht="25.5" customHeight="1" x14ac:dyDescent="0.3">
      <c r="B11" s="38"/>
      <c r="C11" s="5"/>
      <c r="D11" s="6"/>
      <c r="E11" s="22"/>
      <c r="F11" s="22"/>
      <c r="G11" s="7"/>
      <c r="H11" s="7"/>
      <c r="I11" s="7"/>
      <c r="J11" s="7"/>
    </row>
    <row r="12" spans="1:13" ht="15" customHeight="1" x14ac:dyDescent="0.3">
      <c r="B12" s="39"/>
      <c r="C12" s="21" t="s">
        <v>6</v>
      </c>
      <c r="D12" s="20" t="s">
        <v>7</v>
      </c>
      <c r="E12" s="20" t="s">
        <v>5</v>
      </c>
      <c r="F12" s="8" t="s">
        <v>2</v>
      </c>
      <c r="G12" s="19" t="s">
        <v>0</v>
      </c>
      <c r="H12" s="8" t="s">
        <v>9</v>
      </c>
      <c r="J12" s="8" t="s">
        <v>8</v>
      </c>
    </row>
    <row r="13" spans="1:13" ht="15" customHeight="1" x14ac:dyDescent="0.3">
      <c r="B13" s="17">
        <v>1</v>
      </c>
      <c r="C13" s="32">
        <f>B5</f>
        <v>45292</v>
      </c>
      <c r="D13" s="33">
        <f>B6</f>
        <v>45304</v>
      </c>
      <c r="E13" s="28">
        <f>D13+12</f>
        <v>45316</v>
      </c>
      <c r="F13" s="9">
        <f>($F$10/10)*G13</f>
        <v>3488.8518518518513</v>
      </c>
      <c r="G13" s="14">
        <f>NETWORKDAYS(C13,D13)</f>
        <v>10</v>
      </c>
      <c r="H13" s="9"/>
      <c r="J13" s="9">
        <f>F13+H13</f>
        <v>3488.8518518518513</v>
      </c>
    </row>
    <row r="14" spans="1:13" x14ac:dyDescent="0.3">
      <c r="B14" s="17">
        <f t="shared" ref="B14:B39" si="0">B13+1</f>
        <v>2</v>
      </c>
      <c r="C14" s="18">
        <f>D13+1</f>
        <v>45305</v>
      </c>
      <c r="D14" s="15">
        <f t="shared" ref="D14:D38" si="1">C14+13</f>
        <v>45318</v>
      </c>
      <c r="E14" s="28">
        <f>E13+14</f>
        <v>45330</v>
      </c>
      <c r="F14" s="10">
        <f>($F$10/10)*G14</f>
        <v>3488.8518518518513</v>
      </c>
      <c r="G14" s="14">
        <f>NETWORKDAYS(C14,D14)</f>
        <v>10</v>
      </c>
      <c r="H14" s="9">
        <f>$F$42/26</f>
        <v>107.34928774928659</v>
      </c>
      <c r="J14" s="9">
        <f>F14+H14</f>
        <v>3596.201139601138</v>
      </c>
    </row>
    <row r="15" spans="1:13" x14ac:dyDescent="0.3">
      <c r="B15" s="17">
        <f t="shared" si="0"/>
        <v>3</v>
      </c>
      <c r="C15" s="18">
        <f t="shared" ref="C15:C39" si="2">D14+1</f>
        <v>45319</v>
      </c>
      <c r="D15" s="15">
        <f t="shared" si="1"/>
        <v>45332</v>
      </c>
      <c r="E15" s="28">
        <f t="shared" ref="E15:E34" si="3">E14+14</f>
        <v>45344</v>
      </c>
      <c r="F15" s="10">
        <f t="shared" ref="F15:F37" si="4">($F$10/10)*G15</f>
        <v>3488.8518518518513</v>
      </c>
      <c r="G15" s="14">
        <f t="shared" ref="G15:G38" si="5">NETWORKDAYS(C15,D15)</f>
        <v>10</v>
      </c>
      <c r="H15" s="9">
        <f t="shared" ref="H15:H39" si="6">$F$42/26</f>
        <v>107.34928774928659</v>
      </c>
      <c r="J15" s="9">
        <f t="shared" ref="J15:J38" si="7">F15+H15</f>
        <v>3596.201139601138</v>
      </c>
    </row>
    <row r="16" spans="1:13" x14ac:dyDescent="0.3">
      <c r="B16" s="17">
        <f t="shared" si="0"/>
        <v>4</v>
      </c>
      <c r="C16" s="18">
        <f t="shared" si="2"/>
        <v>45333</v>
      </c>
      <c r="D16" s="15">
        <f t="shared" si="1"/>
        <v>45346</v>
      </c>
      <c r="E16" s="28">
        <f t="shared" si="3"/>
        <v>45358</v>
      </c>
      <c r="F16" s="10">
        <f t="shared" si="4"/>
        <v>3488.8518518518513</v>
      </c>
      <c r="G16" s="14">
        <f t="shared" si="5"/>
        <v>10</v>
      </c>
      <c r="H16" s="9">
        <f t="shared" si="6"/>
        <v>107.34928774928659</v>
      </c>
      <c r="J16" s="9">
        <f t="shared" si="7"/>
        <v>3596.201139601138</v>
      </c>
    </row>
    <row r="17" spans="2:10" x14ac:dyDescent="0.3">
      <c r="B17" s="17">
        <f t="shared" si="0"/>
        <v>5</v>
      </c>
      <c r="C17" s="18">
        <f t="shared" si="2"/>
        <v>45347</v>
      </c>
      <c r="D17" s="15">
        <f t="shared" si="1"/>
        <v>45360</v>
      </c>
      <c r="E17" s="28">
        <f t="shared" si="3"/>
        <v>45372</v>
      </c>
      <c r="F17" s="10">
        <f t="shared" si="4"/>
        <v>3488.8518518518513</v>
      </c>
      <c r="G17" s="14">
        <f t="shared" si="5"/>
        <v>10</v>
      </c>
      <c r="H17" s="9">
        <f t="shared" si="6"/>
        <v>107.34928774928659</v>
      </c>
      <c r="J17" s="9">
        <f t="shared" si="7"/>
        <v>3596.201139601138</v>
      </c>
    </row>
    <row r="18" spans="2:10" x14ac:dyDescent="0.3">
      <c r="B18" s="17">
        <f t="shared" si="0"/>
        <v>6</v>
      </c>
      <c r="C18" s="18">
        <f t="shared" si="2"/>
        <v>45361</v>
      </c>
      <c r="D18" s="15">
        <f t="shared" si="1"/>
        <v>45374</v>
      </c>
      <c r="E18" s="28">
        <f t="shared" si="3"/>
        <v>45386</v>
      </c>
      <c r="F18" s="10">
        <f>($F$10/10)*G18</f>
        <v>3488.8518518518513</v>
      </c>
      <c r="G18" s="14">
        <f t="shared" si="5"/>
        <v>10</v>
      </c>
      <c r="H18" s="9">
        <f t="shared" si="6"/>
        <v>107.34928774928659</v>
      </c>
      <c r="J18" s="9">
        <f t="shared" si="7"/>
        <v>3596.201139601138</v>
      </c>
    </row>
    <row r="19" spans="2:10" x14ac:dyDescent="0.3">
      <c r="B19" s="17">
        <f t="shared" si="0"/>
        <v>7</v>
      </c>
      <c r="C19" s="18">
        <f t="shared" si="2"/>
        <v>45375</v>
      </c>
      <c r="D19" s="15">
        <f t="shared" si="1"/>
        <v>45388</v>
      </c>
      <c r="E19" s="28">
        <f t="shared" si="3"/>
        <v>45400</v>
      </c>
      <c r="F19" s="10">
        <f t="shared" si="4"/>
        <v>3488.8518518518513</v>
      </c>
      <c r="G19" s="14">
        <f t="shared" si="5"/>
        <v>10</v>
      </c>
      <c r="H19" s="9">
        <f t="shared" si="6"/>
        <v>107.34928774928659</v>
      </c>
      <c r="J19" s="9">
        <f t="shared" si="7"/>
        <v>3596.201139601138</v>
      </c>
    </row>
    <row r="20" spans="2:10" x14ac:dyDescent="0.3">
      <c r="B20" s="17">
        <f t="shared" si="0"/>
        <v>8</v>
      </c>
      <c r="C20" s="18">
        <f t="shared" si="2"/>
        <v>45389</v>
      </c>
      <c r="D20" s="15">
        <f t="shared" si="1"/>
        <v>45402</v>
      </c>
      <c r="E20" s="28">
        <f t="shared" si="3"/>
        <v>45414</v>
      </c>
      <c r="F20" s="10">
        <f t="shared" si="4"/>
        <v>3488.8518518518513</v>
      </c>
      <c r="G20" s="14">
        <f t="shared" si="5"/>
        <v>10</v>
      </c>
      <c r="H20" s="9">
        <f t="shared" si="6"/>
        <v>107.34928774928659</v>
      </c>
      <c r="J20" s="9">
        <f t="shared" si="7"/>
        <v>3596.201139601138</v>
      </c>
    </row>
    <row r="21" spans="2:10" x14ac:dyDescent="0.3">
      <c r="B21" s="17">
        <f t="shared" si="0"/>
        <v>9</v>
      </c>
      <c r="C21" s="18">
        <f t="shared" si="2"/>
        <v>45403</v>
      </c>
      <c r="D21" s="15">
        <f t="shared" si="1"/>
        <v>45416</v>
      </c>
      <c r="E21" s="28">
        <f t="shared" si="3"/>
        <v>45428</v>
      </c>
      <c r="F21" s="10">
        <f t="shared" si="4"/>
        <v>3488.8518518518513</v>
      </c>
      <c r="G21" s="14">
        <f t="shared" si="5"/>
        <v>10</v>
      </c>
      <c r="H21" s="9">
        <f t="shared" si="6"/>
        <v>107.34928774928659</v>
      </c>
      <c r="J21" s="9">
        <f t="shared" si="7"/>
        <v>3596.201139601138</v>
      </c>
    </row>
    <row r="22" spans="2:10" x14ac:dyDescent="0.3">
      <c r="B22" s="17">
        <f t="shared" si="0"/>
        <v>10</v>
      </c>
      <c r="C22" s="18">
        <f t="shared" si="2"/>
        <v>45417</v>
      </c>
      <c r="D22" s="15">
        <f t="shared" si="1"/>
        <v>45430</v>
      </c>
      <c r="E22" s="28">
        <f t="shared" si="3"/>
        <v>45442</v>
      </c>
      <c r="F22" s="10">
        <f t="shared" si="4"/>
        <v>3488.8518518518513</v>
      </c>
      <c r="G22" s="14">
        <f t="shared" si="5"/>
        <v>10</v>
      </c>
      <c r="H22" s="9">
        <f t="shared" si="6"/>
        <v>107.34928774928659</v>
      </c>
      <c r="J22" s="9">
        <f t="shared" si="7"/>
        <v>3596.201139601138</v>
      </c>
    </row>
    <row r="23" spans="2:10" x14ac:dyDescent="0.3">
      <c r="B23" s="17">
        <f t="shared" si="0"/>
        <v>11</v>
      </c>
      <c r="C23" s="18">
        <f t="shared" si="2"/>
        <v>45431</v>
      </c>
      <c r="D23" s="15">
        <f t="shared" si="1"/>
        <v>45444</v>
      </c>
      <c r="E23" s="28">
        <f t="shared" si="3"/>
        <v>45456</v>
      </c>
      <c r="F23" s="10">
        <f t="shared" si="4"/>
        <v>3488.8518518518513</v>
      </c>
      <c r="G23" s="14">
        <f t="shared" si="5"/>
        <v>10</v>
      </c>
      <c r="H23" s="9">
        <f t="shared" si="6"/>
        <v>107.34928774928659</v>
      </c>
      <c r="J23" s="9">
        <f t="shared" si="7"/>
        <v>3596.201139601138</v>
      </c>
    </row>
    <row r="24" spans="2:10" x14ac:dyDescent="0.3">
      <c r="B24" s="17">
        <f t="shared" si="0"/>
        <v>12</v>
      </c>
      <c r="C24" s="18">
        <f t="shared" si="2"/>
        <v>45445</v>
      </c>
      <c r="D24" s="15">
        <f t="shared" si="1"/>
        <v>45458</v>
      </c>
      <c r="E24" s="28">
        <f t="shared" si="3"/>
        <v>45470</v>
      </c>
      <c r="F24" s="10">
        <f t="shared" si="4"/>
        <v>3488.8518518518513</v>
      </c>
      <c r="G24" s="14">
        <f t="shared" si="5"/>
        <v>10</v>
      </c>
      <c r="H24" s="9">
        <f t="shared" si="6"/>
        <v>107.34928774928659</v>
      </c>
      <c r="J24" s="9">
        <f t="shared" si="7"/>
        <v>3596.201139601138</v>
      </c>
    </row>
    <row r="25" spans="2:10" x14ac:dyDescent="0.3">
      <c r="B25" s="17">
        <f t="shared" si="0"/>
        <v>13</v>
      </c>
      <c r="C25" s="18">
        <f t="shared" si="2"/>
        <v>45459</v>
      </c>
      <c r="D25" s="15">
        <f t="shared" si="1"/>
        <v>45472</v>
      </c>
      <c r="E25" s="28">
        <f t="shared" si="3"/>
        <v>45484</v>
      </c>
      <c r="F25" s="10">
        <f t="shared" si="4"/>
        <v>3488.8518518518513</v>
      </c>
      <c r="G25" s="14">
        <f t="shared" si="5"/>
        <v>10</v>
      </c>
      <c r="H25" s="9">
        <f t="shared" si="6"/>
        <v>107.34928774928659</v>
      </c>
      <c r="J25" s="9">
        <f t="shared" si="7"/>
        <v>3596.201139601138</v>
      </c>
    </row>
    <row r="26" spans="2:10" x14ac:dyDescent="0.3">
      <c r="B26" s="17">
        <f t="shared" si="0"/>
        <v>14</v>
      </c>
      <c r="C26" s="18">
        <f t="shared" si="2"/>
        <v>45473</v>
      </c>
      <c r="D26" s="15">
        <f t="shared" si="1"/>
        <v>45486</v>
      </c>
      <c r="E26" s="28">
        <f t="shared" si="3"/>
        <v>45498</v>
      </c>
      <c r="F26" s="10">
        <f t="shared" si="4"/>
        <v>3488.8518518518513</v>
      </c>
      <c r="G26" s="14">
        <f t="shared" si="5"/>
        <v>10</v>
      </c>
      <c r="H26" s="9">
        <f t="shared" si="6"/>
        <v>107.34928774928659</v>
      </c>
      <c r="J26" s="9">
        <f t="shared" si="7"/>
        <v>3596.201139601138</v>
      </c>
    </row>
    <row r="27" spans="2:10" ht="12.75" customHeight="1" x14ac:dyDescent="0.3">
      <c r="B27" s="17">
        <f t="shared" si="0"/>
        <v>15</v>
      </c>
      <c r="C27" s="18">
        <f t="shared" si="2"/>
        <v>45487</v>
      </c>
      <c r="D27" s="15">
        <f t="shared" si="1"/>
        <v>45500</v>
      </c>
      <c r="E27" s="28">
        <f t="shared" si="3"/>
        <v>45512</v>
      </c>
      <c r="F27" s="10">
        <f t="shared" si="4"/>
        <v>3488.8518518518513</v>
      </c>
      <c r="G27" s="14">
        <f t="shared" si="5"/>
        <v>10</v>
      </c>
      <c r="H27" s="9">
        <f t="shared" si="6"/>
        <v>107.34928774928659</v>
      </c>
      <c r="J27" s="9">
        <f t="shared" si="7"/>
        <v>3596.201139601138</v>
      </c>
    </row>
    <row r="28" spans="2:10" x14ac:dyDescent="0.3">
      <c r="B28" s="17">
        <f t="shared" si="0"/>
        <v>16</v>
      </c>
      <c r="C28" s="18">
        <f t="shared" si="2"/>
        <v>45501</v>
      </c>
      <c r="D28" s="15">
        <f t="shared" si="1"/>
        <v>45514</v>
      </c>
      <c r="E28" s="28">
        <f t="shared" si="3"/>
        <v>45526</v>
      </c>
      <c r="F28" s="10">
        <f>($F$10/10)*G28</f>
        <v>3488.8518518518513</v>
      </c>
      <c r="G28" s="14">
        <f t="shared" si="5"/>
        <v>10</v>
      </c>
      <c r="H28" s="9">
        <f t="shared" si="6"/>
        <v>107.34928774928659</v>
      </c>
      <c r="J28" s="9">
        <f t="shared" si="7"/>
        <v>3596.201139601138</v>
      </c>
    </row>
    <row r="29" spans="2:10" x14ac:dyDescent="0.3">
      <c r="B29" s="17">
        <f t="shared" si="0"/>
        <v>17</v>
      </c>
      <c r="C29" s="18">
        <f t="shared" si="2"/>
        <v>45515</v>
      </c>
      <c r="D29" s="15">
        <f t="shared" si="1"/>
        <v>45528</v>
      </c>
      <c r="E29" s="28">
        <f t="shared" si="3"/>
        <v>45540</v>
      </c>
      <c r="F29" s="10">
        <f t="shared" si="4"/>
        <v>3488.8518518518513</v>
      </c>
      <c r="G29" s="14">
        <f t="shared" si="5"/>
        <v>10</v>
      </c>
      <c r="H29" s="9">
        <f t="shared" si="6"/>
        <v>107.34928774928659</v>
      </c>
      <c r="J29" s="9">
        <f t="shared" si="7"/>
        <v>3596.201139601138</v>
      </c>
    </row>
    <row r="30" spans="2:10" x14ac:dyDescent="0.3">
      <c r="B30" s="17">
        <f t="shared" si="0"/>
        <v>18</v>
      </c>
      <c r="C30" s="18">
        <f t="shared" si="2"/>
        <v>45529</v>
      </c>
      <c r="D30" s="15">
        <f t="shared" si="1"/>
        <v>45542</v>
      </c>
      <c r="E30" s="28">
        <f t="shared" si="3"/>
        <v>45554</v>
      </c>
      <c r="F30" s="10">
        <f t="shared" si="4"/>
        <v>3488.8518518518513</v>
      </c>
      <c r="G30" s="14">
        <f t="shared" si="5"/>
        <v>10</v>
      </c>
      <c r="H30" s="9">
        <f t="shared" si="6"/>
        <v>107.34928774928659</v>
      </c>
      <c r="J30" s="9">
        <f t="shared" si="7"/>
        <v>3596.201139601138</v>
      </c>
    </row>
    <row r="31" spans="2:10" x14ac:dyDescent="0.3">
      <c r="B31" s="17">
        <f t="shared" si="0"/>
        <v>19</v>
      </c>
      <c r="C31" s="18">
        <f t="shared" si="2"/>
        <v>45543</v>
      </c>
      <c r="D31" s="15">
        <f t="shared" si="1"/>
        <v>45556</v>
      </c>
      <c r="E31" s="28">
        <f t="shared" si="3"/>
        <v>45568</v>
      </c>
      <c r="F31" s="10">
        <f t="shared" si="4"/>
        <v>3488.8518518518513</v>
      </c>
      <c r="G31" s="14">
        <f t="shared" si="5"/>
        <v>10</v>
      </c>
      <c r="H31" s="9">
        <f t="shared" si="6"/>
        <v>107.34928774928659</v>
      </c>
      <c r="J31" s="9">
        <f t="shared" si="7"/>
        <v>3596.201139601138</v>
      </c>
    </row>
    <row r="32" spans="2:10" x14ac:dyDescent="0.3">
      <c r="B32" s="17">
        <f t="shared" si="0"/>
        <v>20</v>
      </c>
      <c r="C32" s="18">
        <f t="shared" si="2"/>
        <v>45557</v>
      </c>
      <c r="D32" s="15">
        <f t="shared" si="1"/>
        <v>45570</v>
      </c>
      <c r="E32" s="28">
        <f t="shared" si="3"/>
        <v>45582</v>
      </c>
      <c r="F32" s="10">
        <f t="shared" si="4"/>
        <v>3488.8518518518513</v>
      </c>
      <c r="G32" s="14">
        <f t="shared" si="5"/>
        <v>10</v>
      </c>
      <c r="H32" s="9">
        <f t="shared" si="6"/>
        <v>107.34928774928659</v>
      </c>
      <c r="J32" s="9">
        <f t="shared" si="7"/>
        <v>3596.201139601138</v>
      </c>
    </row>
    <row r="33" spans="2:10" x14ac:dyDescent="0.3">
      <c r="B33" s="17">
        <f t="shared" si="0"/>
        <v>21</v>
      </c>
      <c r="C33" s="18">
        <f t="shared" si="2"/>
        <v>45571</v>
      </c>
      <c r="D33" s="15">
        <f t="shared" si="1"/>
        <v>45584</v>
      </c>
      <c r="E33" s="28">
        <f t="shared" si="3"/>
        <v>45596</v>
      </c>
      <c r="F33" s="10">
        <f>($F$10/10)*G33</f>
        <v>3488.8518518518513</v>
      </c>
      <c r="G33" s="14">
        <f t="shared" si="5"/>
        <v>10</v>
      </c>
      <c r="H33" s="9">
        <f t="shared" si="6"/>
        <v>107.34928774928659</v>
      </c>
      <c r="J33" s="9">
        <f t="shared" si="7"/>
        <v>3596.201139601138</v>
      </c>
    </row>
    <row r="34" spans="2:10" x14ac:dyDescent="0.3">
      <c r="B34" s="17">
        <f t="shared" si="0"/>
        <v>22</v>
      </c>
      <c r="C34" s="18">
        <f t="shared" si="2"/>
        <v>45585</v>
      </c>
      <c r="D34" s="15">
        <f t="shared" si="1"/>
        <v>45598</v>
      </c>
      <c r="E34" s="28">
        <f t="shared" si="3"/>
        <v>45610</v>
      </c>
      <c r="F34" s="10">
        <f t="shared" si="4"/>
        <v>3488.8518518518513</v>
      </c>
      <c r="G34" s="14">
        <f t="shared" si="5"/>
        <v>10</v>
      </c>
      <c r="H34" s="9">
        <f t="shared" si="6"/>
        <v>107.34928774928659</v>
      </c>
      <c r="J34" s="9">
        <f t="shared" si="7"/>
        <v>3596.201139601138</v>
      </c>
    </row>
    <row r="35" spans="2:10" x14ac:dyDescent="0.3">
      <c r="B35" s="17">
        <f t="shared" si="0"/>
        <v>23</v>
      </c>
      <c r="C35" s="18">
        <f t="shared" si="2"/>
        <v>45599</v>
      </c>
      <c r="D35" s="15">
        <f t="shared" si="1"/>
        <v>45612</v>
      </c>
      <c r="E35" s="28">
        <f>E34+14</f>
        <v>45624</v>
      </c>
      <c r="F35" s="10">
        <f t="shared" si="4"/>
        <v>3488.8518518518513</v>
      </c>
      <c r="G35" s="14">
        <f t="shared" si="5"/>
        <v>10</v>
      </c>
      <c r="H35" s="9">
        <f t="shared" si="6"/>
        <v>107.34928774928659</v>
      </c>
      <c r="J35" s="9">
        <f t="shared" si="7"/>
        <v>3596.201139601138</v>
      </c>
    </row>
    <row r="36" spans="2:10" x14ac:dyDescent="0.3">
      <c r="B36" s="17">
        <f t="shared" si="0"/>
        <v>24</v>
      </c>
      <c r="C36" s="18">
        <f t="shared" si="2"/>
        <v>45613</v>
      </c>
      <c r="D36" s="15">
        <f t="shared" si="1"/>
        <v>45626</v>
      </c>
      <c r="E36" s="28">
        <f t="shared" ref="E36:E39" si="8">E35+14</f>
        <v>45638</v>
      </c>
      <c r="F36" s="10">
        <f t="shared" si="4"/>
        <v>3488.8518518518513</v>
      </c>
      <c r="G36" s="14">
        <f t="shared" si="5"/>
        <v>10</v>
      </c>
      <c r="H36" s="9">
        <f t="shared" si="6"/>
        <v>107.34928774928659</v>
      </c>
      <c r="J36" s="9">
        <f t="shared" si="7"/>
        <v>3596.201139601138</v>
      </c>
    </row>
    <row r="37" spans="2:10" x14ac:dyDescent="0.3">
      <c r="B37" s="17">
        <f t="shared" si="0"/>
        <v>25</v>
      </c>
      <c r="C37" s="18">
        <f t="shared" si="2"/>
        <v>45627</v>
      </c>
      <c r="D37" s="15">
        <f t="shared" si="1"/>
        <v>45640</v>
      </c>
      <c r="E37" s="28">
        <f t="shared" si="8"/>
        <v>45652</v>
      </c>
      <c r="F37" s="10">
        <f t="shared" si="4"/>
        <v>3488.8518518518513</v>
      </c>
      <c r="G37" s="14">
        <f t="shared" si="5"/>
        <v>10</v>
      </c>
      <c r="H37" s="9">
        <f t="shared" si="6"/>
        <v>107.34928774928659</v>
      </c>
      <c r="J37" s="9">
        <f t="shared" si="7"/>
        <v>3596.201139601138</v>
      </c>
    </row>
    <row r="38" spans="2:10" x14ac:dyDescent="0.3">
      <c r="B38" s="17">
        <f t="shared" si="0"/>
        <v>26</v>
      </c>
      <c r="C38" s="18">
        <f t="shared" si="2"/>
        <v>45641</v>
      </c>
      <c r="D38" s="15">
        <f t="shared" si="1"/>
        <v>45654</v>
      </c>
      <c r="E38" s="28">
        <f t="shared" si="8"/>
        <v>45666</v>
      </c>
      <c r="F38" s="10">
        <f>($F$10/10)*G38</f>
        <v>3488.8518518518513</v>
      </c>
      <c r="G38" s="14">
        <f t="shared" si="5"/>
        <v>10</v>
      </c>
      <c r="H38" s="9">
        <f t="shared" si="6"/>
        <v>107.34928774928659</v>
      </c>
      <c r="J38" s="9">
        <f t="shared" si="7"/>
        <v>3596.201139601138</v>
      </c>
    </row>
    <row r="39" spans="2:10" x14ac:dyDescent="0.3">
      <c r="B39" s="17">
        <f t="shared" si="0"/>
        <v>27</v>
      </c>
      <c r="C39" s="18">
        <f t="shared" si="2"/>
        <v>45655</v>
      </c>
      <c r="D39" s="42">
        <f>B7</f>
        <v>45657</v>
      </c>
      <c r="E39" s="28">
        <f t="shared" si="8"/>
        <v>45680</v>
      </c>
      <c r="F39" s="10">
        <f>($F$10/10)*G39</f>
        <v>697.7703703703703</v>
      </c>
      <c r="G39" s="14">
        <f>NETWORKDAYS(C39,D39)</f>
        <v>2</v>
      </c>
      <c r="H39" s="9">
        <f t="shared" si="6"/>
        <v>107.34928774928659</v>
      </c>
      <c r="J39" s="9">
        <f t="shared" ref="J39" si="9">F39+H39</f>
        <v>805.11965811965683</v>
      </c>
    </row>
    <row r="40" spans="2:10" x14ac:dyDescent="0.3">
      <c r="B40" s="44">
        <v>28</v>
      </c>
      <c r="C40" s="43" t="str">
        <f>IF(B7&gt;D39,""," ")</f>
        <v xml:space="preserve"> </v>
      </c>
      <c r="D40" s="15" t="str">
        <f>IF(B7&gt;D39,""," ")</f>
        <v xml:space="preserve"> </v>
      </c>
      <c r="E40" s="15" t="str">
        <f>IF(B7&gt;D39,""," ")</f>
        <v xml:space="preserve"> </v>
      </c>
      <c r="F40" s="15" t="str">
        <f>IF(D7&gt;E39,""," ")</f>
        <v xml:space="preserve"> </v>
      </c>
      <c r="G40" s="15" t="str">
        <f>IF(E7&gt;F39,""," ")</f>
        <v xml:space="preserve"> </v>
      </c>
      <c r="H40" s="15" t="str">
        <f>IF(F7&gt;G39,""," ")</f>
        <v xml:space="preserve"> </v>
      </c>
      <c r="I40" s="15"/>
      <c r="J40" s="9" t="str">
        <f>IF(H7&gt;I39,""," ")</f>
        <v xml:space="preserve"> </v>
      </c>
    </row>
    <row r="41" spans="2:10" ht="14.4" thickBot="1" x14ac:dyDescent="0.35">
      <c r="C41" s="23"/>
      <c r="D41" s="27"/>
      <c r="E41" s="24"/>
      <c r="F41" s="25">
        <f>SUM(F13:F40)</f>
        <v>91407.918518518549</v>
      </c>
      <c r="G41" s="26"/>
      <c r="H41" s="25">
        <f>SUM(H13:H40)</f>
        <v>2791.0814814814516</v>
      </c>
      <c r="J41" s="25">
        <f>SUM(J13:J40)</f>
        <v>94198.999999999942</v>
      </c>
    </row>
    <row r="42" spans="2:10" ht="14.4" thickBot="1" x14ac:dyDescent="0.35">
      <c r="C42" s="47" t="s">
        <v>1</v>
      </c>
      <c r="D42" s="48"/>
      <c r="E42" s="48"/>
      <c r="F42" s="12">
        <f>F9-SUM(F13:F40)</f>
        <v>2791.0814814814512</v>
      </c>
      <c r="G42" s="13"/>
      <c r="H42" s="13"/>
      <c r="J42" s="12">
        <f>F9-SUM(J13:J40)</f>
        <v>0</v>
      </c>
    </row>
  </sheetData>
  <mergeCells count="4">
    <mergeCell ref="B2:C2"/>
    <mergeCell ref="D9:E9"/>
    <mergeCell ref="D10:E10"/>
    <mergeCell ref="C42:E42"/>
  </mergeCells>
  <conditionalFormatting sqref="C42:H42">
    <cfRule type="expression" dxfId="5" priority="4">
      <formula>$F42&lt;0</formula>
    </cfRule>
    <cfRule type="expression" dxfId="4" priority="5">
      <formula>$F42&gt;0</formula>
    </cfRule>
    <cfRule type="expression" dxfId="3" priority="6">
      <formula>$F42=0</formula>
    </cfRule>
  </conditionalFormatting>
  <conditionalFormatting sqref="J42">
    <cfRule type="expression" dxfId="2" priority="1">
      <formula>$F42&lt;0</formula>
    </cfRule>
    <cfRule type="expression" dxfId="1" priority="2">
      <formula>$F42&gt;0</formula>
    </cfRule>
    <cfRule type="expression" dxfId="0" priority="3">
      <formula>$F42=0</formula>
    </cfRule>
  </conditionalFormatting>
  <pageMargins left="0.25" right="0.25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651E2-5667-48C0-8642-252297F5928D}">
  <sheetPr codeName="Sheet2">
    <pageSetUpPr fitToPage="1"/>
  </sheetPr>
  <dimension ref="A1:J34"/>
  <sheetViews>
    <sheetView workbookViewId="0">
      <selection activeCell="H13" sqref="H13"/>
    </sheetView>
  </sheetViews>
  <sheetFormatPr defaultColWidth="9.109375" defaultRowHeight="13.8" x14ac:dyDescent="0.3"/>
  <cols>
    <col min="1" max="1" width="22.5546875" style="3" customWidth="1"/>
    <col min="2" max="2" width="18.44140625" style="2" customWidth="1"/>
    <col min="3" max="5" width="13.33203125" style="3" customWidth="1"/>
    <col min="6" max="6" width="13.33203125" style="1" customWidth="1"/>
    <col min="7" max="7" width="8.109375" style="4" customWidth="1"/>
    <col min="8" max="8" width="15.109375" style="3" bestFit="1" customWidth="1"/>
    <col min="9" max="9" width="2" style="3" customWidth="1"/>
    <col min="10" max="10" width="13.33203125" style="3" customWidth="1"/>
    <col min="11" max="16384" width="9.109375" style="3"/>
  </cols>
  <sheetData>
    <row r="1" spans="1:10" ht="15" thickBot="1" x14ac:dyDescent="0.35">
      <c r="A1" t="s">
        <v>14</v>
      </c>
      <c r="B1" s="49"/>
      <c r="C1" s="50"/>
    </row>
    <row r="2" spans="1:10" ht="15" thickBot="1" x14ac:dyDescent="0.35">
      <c r="A2" t="s">
        <v>17</v>
      </c>
      <c r="B2" s="29"/>
    </row>
    <row r="3" spans="1:10" ht="15" thickBot="1" x14ac:dyDescent="0.35">
      <c r="A3" t="s">
        <v>12</v>
      </c>
      <c r="B3" s="36"/>
    </row>
    <row r="4" spans="1:10" ht="15" thickBot="1" x14ac:dyDescent="0.35">
      <c r="A4" t="s">
        <v>10</v>
      </c>
      <c r="B4" s="31"/>
    </row>
    <row r="5" spans="1:10" ht="15" thickBot="1" x14ac:dyDescent="0.35">
      <c r="A5" t="s">
        <v>13</v>
      </c>
      <c r="B5" s="31"/>
    </row>
    <row r="6" spans="1:10" ht="15" thickBot="1" x14ac:dyDescent="0.35">
      <c r="A6" t="s">
        <v>11</v>
      </c>
      <c r="B6" s="31"/>
    </row>
    <row r="7" spans="1:10" ht="14.4" thickBot="1" x14ac:dyDescent="0.35"/>
    <row r="8" spans="1:10" ht="15.6" x14ac:dyDescent="0.3">
      <c r="C8" s="35"/>
      <c r="D8" s="53" t="s">
        <v>4</v>
      </c>
      <c r="E8" s="54"/>
      <c r="F8" s="37">
        <f>B3</f>
        <v>0</v>
      </c>
      <c r="G8" s="3"/>
    </row>
    <row r="9" spans="1:10" ht="15.6" x14ac:dyDescent="0.3">
      <c r="C9" s="35"/>
      <c r="D9" s="51" t="s">
        <v>3</v>
      </c>
      <c r="E9" s="52"/>
      <c r="F9" s="30">
        <f>F8/19.5</f>
        <v>0</v>
      </c>
      <c r="G9" s="3"/>
    </row>
    <row r="10" spans="1:10" ht="25.5" customHeight="1" x14ac:dyDescent="0.3">
      <c r="B10" s="40"/>
      <c r="C10" s="5"/>
      <c r="D10" s="6"/>
      <c r="E10" s="22"/>
      <c r="F10" s="22"/>
      <c r="G10" s="7"/>
      <c r="H10" s="7"/>
      <c r="I10" s="7"/>
      <c r="J10" s="7"/>
    </row>
    <row r="11" spans="1:10" ht="15" customHeight="1" x14ac:dyDescent="0.3">
      <c r="B11" s="41"/>
      <c r="C11" s="21" t="s">
        <v>6</v>
      </c>
      <c r="D11" s="20" t="s">
        <v>7</v>
      </c>
      <c r="E11" s="20" t="s">
        <v>5</v>
      </c>
      <c r="F11" s="8" t="s">
        <v>2</v>
      </c>
      <c r="G11" s="19" t="s">
        <v>0</v>
      </c>
      <c r="H11" s="8" t="s">
        <v>9</v>
      </c>
      <c r="J11" s="8" t="s">
        <v>8</v>
      </c>
    </row>
    <row r="12" spans="1:10" ht="15" customHeight="1" x14ac:dyDescent="0.3">
      <c r="B12" s="17">
        <v>1</v>
      </c>
      <c r="C12" s="32">
        <f>B4</f>
        <v>0</v>
      </c>
      <c r="D12" s="33">
        <f>B5</f>
        <v>0</v>
      </c>
      <c r="E12" s="28">
        <f>D12+12</f>
        <v>12</v>
      </c>
      <c r="F12" s="9">
        <f t="shared" ref="F12:F32" si="0">($F$9/10)*G12</f>
        <v>0</v>
      </c>
      <c r="G12" s="14">
        <f t="shared" ref="G12:G27" si="1">NETWORKDAYS(C12,D12)</f>
        <v>0</v>
      </c>
      <c r="H12" s="9"/>
      <c r="J12" s="9">
        <f>F12+H12</f>
        <v>0</v>
      </c>
    </row>
    <row r="13" spans="1:10" x14ac:dyDescent="0.3">
      <c r="B13" s="17">
        <f t="shared" ref="B13:B31" si="2">B12+1</f>
        <v>2</v>
      </c>
      <c r="C13" s="18">
        <f>D12+1</f>
        <v>1</v>
      </c>
      <c r="D13" s="15">
        <f t="shared" ref="D13:D31" si="3">C13+13</f>
        <v>14</v>
      </c>
      <c r="E13" s="28">
        <f>E12+14</f>
        <v>26</v>
      </c>
      <c r="F13" s="10">
        <f t="shared" si="0"/>
        <v>0</v>
      </c>
      <c r="G13" s="14">
        <f t="shared" si="1"/>
        <v>10</v>
      </c>
      <c r="H13" s="9">
        <f>$F$34/20</f>
        <v>0</v>
      </c>
      <c r="J13" s="9">
        <f t="shared" ref="J13:J32" si="4">F13+H13</f>
        <v>0</v>
      </c>
    </row>
    <row r="14" spans="1:10" x14ac:dyDescent="0.3">
      <c r="B14" s="17">
        <f t="shared" si="2"/>
        <v>3</v>
      </c>
      <c r="C14" s="18">
        <f t="shared" ref="C14:C31" si="5">D13+1</f>
        <v>15</v>
      </c>
      <c r="D14" s="15">
        <f t="shared" si="3"/>
        <v>28</v>
      </c>
      <c r="E14" s="28">
        <f t="shared" ref="E14:E31" si="6">E13+14</f>
        <v>40</v>
      </c>
      <c r="F14" s="10">
        <f t="shared" si="0"/>
        <v>0</v>
      </c>
      <c r="G14" s="14">
        <f t="shared" si="1"/>
        <v>10</v>
      </c>
      <c r="H14" s="9">
        <f t="shared" ref="H14:H31" si="7">$F$34/20</f>
        <v>0</v>
      </c>
      <c r="J14" s="9">
        <f t="shared" si="4"/>
        <v>0</v>
      </c>
    </row>
    <row r="15" spans="1:10" x14ac:dyDescent="0.3">
      <c r="B15" s="17">
        <f t="shared" si="2"/>
        <v>4</v>
      </c>
      <c r="C15" s="18">
        <f t="shared" si="5"/>
        <v>29</v>
      </c>
      <c r="D15" s="15">
        <f t="shared" si="3"/>
        <v>42</v>
      </c>
      <c r="E15" s="28">
        <f t="shared" si="6"/>
        <v>54</v>
      </c>
      <c r="F15" s="10">
        <f t="shared" si="0"/>
        <v>0</v>
      </c>
      <c r="G15" s="14">
        <f t="shared" si="1"/>
        <v>10</v>
      </c>
      <c r="H15" s="9">
        <f t="shared" si="7"/>
        <v>0</v>
      </c>
      <c r="J15" s="9">
        <f t="shared" si="4"/>
        <v>0</v>
      </c>
    </row>
    <row r="16" spans="1:10" x14ac:dyDescent="0.3">
      <c r="B16" s="17">
        <f t="shared" si="2"/>
        <v>5</v>
      </c>
      <c r="C16" s="18">
        <f t="shared" si="5"/>
        <v>43</v>
      </c>
      <c r="D16" s="15">
        <f t="shared" si="3"/>
        <v>56</v>
      </c>
      <c r="E16" s="28">
        <f t="shared" si="6"/>
        <v>68</v>
      </c>
      <c r="F16" s="10">
        <f t="shared" si="0"/>
        <v>0</v>
      </c>
      <c r="G16" s="14">
        <f t="shared" si="1"/>
        <v>10</v>
      </c>
      <c r="H16" s="9">
        <f t="shared" si="7"/>
        <v>0</v>
      </c>
      <c r="J16" s="9">
        <f t="shared" si="4"/>
        <v>0</v>
      </c>
    </row>
    <row r="17" spans="2:10" x14ac:dyDescent="0.3">
      <c r="B17" s="17">
        <f t="shared" si="2"/>
        <v>6</v>
      </c>
      <c r="C17" s="18">
        <f t="shared" si="5"/>
        <v>57</v>
      </c>
      <c r="D17" s="15">
        <f t="shared" si="3"/>
        <v>70</v>
      </c>
      <c r="E17" s="28">
        <f t="shared" si="6"/>
        <v>82</v>
      </c>
      <c r="F17" s="10">
        <f t="shared" si="0"/>
        <v>0</v>
      </c>
      <c r="G17" s="14">
        <f t="shared" si="1"/>
        <v>10</v>
      </c>
      <c r="H17" s="9">
        <f t="shared" si="7"/>
        <v>0</v>
      </c>
      <c r="J17" s="9">
        <f t="shared" si="4"/>
        <v>0</v>
      </c>
    </row>
    <row r="18" spans="2:10" x14ac:dyDescent="0.3">
      <c r="B18" s="17">
        <f t="shared" si="2"/>
        <v>7</v>
      </c>
      <c r="C18" s="18">
        <f t="shared" si="5"/>
        <v>71</v>
      </c>
      <c r="D18" s="15">
        <f t="shared" si="3"/>
        <v>84</v>
      </c>
      <c r="E18" s="28">
        <f t="shared" si="6"/>
        <v>96</v>
      </c>
      <c r="F18" s="10">
        <f t="shared" si="0"/>
        <v>0</v>
      </c>
      <c r="G18" s="14">
        <f t="shared" si="1"/>
        <v>10</v>
      </c>
      <c r="H18" s="9">
        <f t="shared" si="7"/>
        <v>0</v>
      </c>
      <c r="J18" s="9">
        <f t="shared" si="4"/>
        <v>0</v>
      </c>
    </row>
    <row r="19" spans="2:10" x14ac:dyDescent="0.3">
      <c r="B19" s="17">
        <f t="shared" si="2"/>
        <v>8</v>
      </c>
      <c r="C19" s="18">
        <f t="shared" si="5"/>
        <v>85</v>
      </c>
      <c r="D19" s="15">
        <f t="shared" si="3"/>
        <v>98</v>
      </c>
      <c r="E19" s="28">
        <f t="shared" si="6"/>
        <v>110</v>
      </c>
      <c r="F19" s="10">
        <f t="shared" si="0"/>
        <v>0</v>
      </c>
      <c r="G19" s="14">
        <f t="shared" si="1"/>
        <v>10</v>
      </c>
      <c r="H19" s="9">
        <f t="shared" si="7"/>
        <v>0</v>
      </c>
      <c r="J19" s="9">
        <f t="shared" si="4"/>
        <v>0</v>
      </c>
    </row>
    <row r="20" spans="2:10" x14ac:dyDescent="0.3">
      <c r="B20" s="17">
        <f t="shared" si="2"/>
        <v>9</v>
      </c>
      <c r="C20" s="18">
        <f t="shared" si="5"/>
        <v>99</v>
      </c>
      <c r="D20" s="15">
        <f t="shared" si="3"/>
        <v>112</v>
      </c>
      <c r="E20" s="28">
        <f t="shared" si="6"/>
        <v>124</v>
      </c>
      <c r="F20" s="10">
        <f t="shared" si="0"/>
        <v>0</v>
      </c>
      <c r="G20" s="14">
        <f t="shared" si="1"/>
        <v>10</v>
      </c>
      <c r="H20" s="9">
        <f t="shared" si="7"/>
        <v>0</v>
      </c>
      <c r="J20" s="9">
        <f t="shared" si="4"/>
        <v>0</v>
      </c>
    </row>
    <row r="21" spans="2:10" x14ac:dyDescent="0.3">
      <c r="B21" s="17">
        <f t="shared" si="2"/>
        <v>10</v>
      </c>
      <c r="C21" s="18">
        <f t="shared" si="5"/>
        <v>113</v>
      </c>
      <c r="D21" s="15">
        <f t="shared" si="3"/>
        <v>126</v>
      </c>
      <c r="E21" s="28">
        <f t="shared" si="6"/>
        <v>138</v>
      </c>
      <c r="F21" s="10">
        <f t="shared" si="0"/>
        <v>0</v>
      </c>
      <c r="G21" s="14">
        <f t="shared" si="1"/>
        <v>10</v>
      </c>
      <c r="H21" s="9">
        <f t="shared" si="7"/>
        <v>0</v>
      </c>
      <c r="J21" s="9">
        <f t="shared" si="4"/>
        <v>0</v>
      </c>
    </row>
    <row r="22" spans="2:10" x14ac:dyDescent="0.3">
      <c r="B22" s="17">
        <f t="shared" si="2"/>
        <v>11</v>
      </c>
      <c r="C22" s="18">
        <f t="shared" si="5"/>
        <v>127</v>
      </c>
      <c r="D22" s="15">
        <f t="shared" si="3"/>
        <v>140</v>
      </c>
      <c r="E22" s="28">
        <f t="shared" si="6"/>
        <v>152</v>
      </c>
      <c r="F22" s="10">
        <f t="shared" si="0"/>
        <v>0</v>
      </c>
      <c r="G22" s="14">
        <f t="shared" si="1"/>
        <v>10</v>
      </c>
      <c r="H22" s="9">
        <f t="shared" si="7"/>
        <v>0</v>
      </c>
      <c r="J22" s="9">
        <f t="shared" si="4"/>
        <v>0</v>
      </c>
    </row>
    <row r="23" spans="2:10" x14ac:dyDescent="0.3">
      <c r="B23" s="17">
        <f t="shared" si="2"/>
        <v>12</v>
      </c>
      <c r="C23" s="18">
        <f t="shared" si="5"/>
        <v>141</v>
      </c>
      <c r="D23" s="15">
        <f t="shared" si="3"/>
        <v>154</v>
      </c>
      <c r="E23" s="28">
        <f t="shared" si="6"/>
        <v>166</v>
      </c>
      <c r="F23" s="10">
        <f t="shared" si="0"/>
        <v>0</v>
      </c>
      <c r="G23" s="14">
        <f t="shared" si="1"/>
        <v>10</v>
      </c>
      <c r="H23" s="9">
        <f t="shared" si="7"/>
        <v>0</v>
      </c>
      <c r="J23" s="9">
        <f t="shared" si="4"/>
        <v>0</v>
      </c>
    </row>
    <row r="24" spans="2:10" x14ac:dyDescent="0.3">
      <c r="B24" s="17">
        <f t="shared" si="2"/>
        <v>13</v>
      </c>
      <c r="C24" s="18">
        <f t="shared" si="5"/>
        <v>155</v>
      </c>
      <c r="D24" s="15">
        <f t="shared" si="3"/>
        <v>168</v>
      </c>
      <c r="E24" s="28">
        <f t="shared" si="6"/>
        <v>180</v>
      </c>
      <c r="F24" s="10">
        <f t="shared" si="0"/>
        <v>0</v>
      </c>
      <c r="G24" s="14">
        <f t="shared" si="1"/>
        <v>10</v>
      </c>
      <c r="H24" s="9">
        <f t="shared" si="7"/>
        <v>0</v>
      </c>
      <c r="J24" s="9">
        <f t="shared" si="4"/>
        <v>0</v>
      </c>
    </row>
    <row r="25" spans="2:10" x14ac:dyDescent="0.3">
      <c r="B25" s="17">
        <f t="shared" si="2"/>
        <v>14</v>
      </c>
      <c r="C25" s="18">
        <f t="shared" si="5"/>
        <v>169</v>
      </c>
      <c r="D25" s="15">
        <f t="shared" si="3"/>
        <v>182</v>
      </c>
      <c r="E25" s="28">
        <f t="shared" si="6"/>
        <v>194</v>
      </c>
      <c r="F25" s="10">
        <f t="shared" si="0"/>
        <v>0</v>
      </c>
      <c r="G25" s="14">
        <f t="shared" si="1"/>
        <v>10</v>
      </c>
      <c r="H25" s="9">
        <f t="shared" si="7"/>
        <v>0</v>
      </c>
      <c r="J25" s="9">
        <f t="shared" si="4"/>
        <v>0</v>
      </c>
    </row>
    <row r="26" spans="2:10" ht="12.75" customHeight="1" x14ac:dyDescent="0.3">
      <c r="B26" s="17">
        <f t="shared" si="2"/>
        <v>15</v>
      </c>
      <c r="C26" s="18">
        <f t="shared" si="5"/>
        <v>183</v>
      </c>
      <c r="D26" s="15">
        <f t="shared" si="3"/>
        <v>196</v>
      </c>
      <c r="E26" s="28">
        <f t="shared" si="6"/>
        <v>208</v>
      </c>
      <c r="F26" s="10">
        <f t="shared" si="0"/>
        <v>0</v>
      </c>
      <c r="G26" s="14">
        <f t="shared" si="1"/>
        <v>10</v>
      </c>
      <c r="H26" s="9">
        <f t="shared" si="7"/>
        <v>0</v>
      </c>
      <c r="J26" s="9">
        <f t="shared" si="4"/>
        <v>0</v>
      </c>
    </row>
    <row r="27" spans="2:10" x14ac:dyDescent="0.3">
      <c r="B27" s="17">
        <f t="shared" si="2"/>
        <v>16</v>
      </c>
      <c r="C27" s="18">
        <f t="shared" si="5"/>
        <v>197</v>
      </c>
      <c r="D27" s="15">
        <f t="shared" si="3"/>
        <v>210</v>
      </c>
      <c r="E27" s="28">
        <f t="shared" si="6"/>
        <v>222</v>
      </c>
      <c r="F27" s="10">
        <f t="shared" si="0"/>
        <v>0</v>
      </c>
      <c r="G27" s="14">
        <f t="shared" si="1"/>
        <v>10</v>
      </c>
      <c r="H27" s="9">
        <f t="shared" si="7"/>
        <v>0</v>
      </c>
      <c r="J27" s="9">
        <f t="shared" si="4"/>
        <v>0</v>
      </c>
    </row>
    <row r="28" spans="2:10" x14ac:dyDescent="0.3">
      <c r="B28" s="17">
        <f t="shared" si="2"/>
        <v>17</v>
      </c>
      <c r="C28" s="18">
        <f t="shared" si="5"/>
        <v>211</v>
      </c>
      <c r="D28" s="15">
        <f t="shared" si="3"/>
        <v>224</v>
      </c>
      <c r="E28" s="28">
        <f t="shared" si="6"/>
        <v>236</v>
      </c>
      <c r="F28" s="10">
        <f t="shared" si="0"/>
        <v>0</v>
      </c>
      <c r="G28" s="14">
        <v>10</v>
      </c>
      <c r="H28" s="9">
        <f t="shared" si="7"/>
        <v>0</v>
      </c>
      <c r="J28" s="9">
        <f t="shared" si="4"/>
        <v>0</v>
      </c>
    </row>
    <row r="29" spans="2:10" x14ac:dyDescent="0.3">
      <c r="B29" s="17">
        <f t="shared" si="2"/>
        <v>18</v>
      </c>
      <c r="C29" s="18">
        <f t="shared" si="5"/>
        <v>225</v>
      </c>
      <c r="D29" s="15">
        <f t="shared" si="3"/>
        <v>238</v>
      </c>
      <c r="E29" s="28">
        <f t="shared" si="6"/>
        <v>250</v>
      </c>
      <c r="F29" s="10">
        <f t="shared" si="0"/>
        <v>0</v>
      </c>
      <c r="G29" s="14">
        <v>10</v>
      </c>
      <c r="H29" s="9">
        <f t="shared" si="7"/>
        <v>0</v>
      </c>
      <c r="J29" s="9">
        <f t="shared" si="4"/>
        <v>0</v>
      </c>
    </row>
    <row r="30" spans="2:10" x14ac:dyDescent="0.3">
      <c r="B30" s="17">
        <f t="shared" si="2"/>
        <v>19</v>
      </c>
      <c r="C30" s="18">
        <f t="shared" si="5"/>
        <v>239</v>
      </c>
      <c r="D30" s="15">
        <f t="shared" si="3"/>
        <v>252</v>
      </c>
      <c r="E30" s="28">
        <f t="shared" si="6"/>
        <v>264</v>
      </c>
      <c r="F30" s="10">
        <f t="shared" si="0"/>
        <v>0</v>
      </c>
      <c r="G30" s="14">
        <v>10</v>
      </c>
      <c r="H30" s="9">
        <f t="shared" si="7"/>
        <v>0</v>
      </c>
      <c r="J30" s="9">
        <f t="shared" si="4"/>
        <v>0</v>
      </c>
    </row>
    <row r="31" spans="2:10" x14ac:dyDescent="0.3">
      <c r="B31" s="17">
        <f t="shared" si="2"/>
        <v>20</v>
      </c>
      <c r="C31" s="18">
        <f t="shared" si="5"/>
        <v>253</v>
      </c>
      <c r="D31" s="15">
        <f t="shared" si="3"/>
        <v>266</v>
      </c>
      <c r="E31" s="28">
        <f t="shared" si="6"/>
        <v>278</v>
      </c>
      <c r="F31" s="10">
        <f t="shared" si="0"/>
        <v>0</v>
      </c>
      <c r="G31" s="14">
        <v>10</v>
      </c>
      <c r="H31" s="9">
        <f t="shared" si="7"/>
        <v>0</v>
      </c>
      <c r="J31" s="9">
        <f t="shared" si="4"/>
        <v>0</v>
      </c>
    </row>
    <row r="32" spans="2:10" ht="14.4" thickBot="1" x14ac:dyDescent="0.35">
      <c r="B32" s="17">
        <f>B31+1</f>
        <v>21</v>
      </c>
      <c r="C32" s="16">
        <f>D31+1</f>
        <v>267</v>
      </c>
      <c r="D32" s="34">
        <f>B6</f>
        <v>0</v>
      </c>
      <c r="E32" s="28">
        <f>E31+14</f>
        <v>292</v>
      </c>
      <c r="F32" s="11">
        <f t="shared" si="0"/>
        <v>0</v>
      </c>
      <c r="G32" s="14">
        <f>NETWORKDAYS(C32,D32)</f>
        <v>-190</v>
      </c>
      <c r="H32" s="9"/>
      <c r="J32" s="9">
        <f t="shared" si="4"/>
        <v>0</v>
      </c>
    </row>
    <row r="33" spans="3:10" ht="14.4" thickBot="1" x14ac:dyDescent="0.35">
      <c r="C33" s="23"/>
      <c r="D33" s="27"/>
      <c r="E33" s="24"/>
      <c r="F33" s="25">
        <f>SUM(F12:F32)</f>
        <v>0</v>
      </c>
      <c r="G33" s="26"/>
      <c r="H33" s="25">
        <f>SUM(H12:H32)</f>
        <v>0</v>
      </c>
      <c r="J33" s="25">
        <f>SUM(J12:J32)</f>
        <v>0</v>
      </c>
    </row>
    <row r="34" spans="3:10" ht="14.4" thickBot="1" x14ac:dyDescent="0.35">
      <c r="C34" s="47" t="s">
        <v>1</v>
      </c>
      <c r="D34" s="48"/>
      <c r="E34" s="48"/>
      <c r="F34" s="12">
        <f>F8-SUM(F12:F32)</f>
        <v>0</v>
      </c>
      <c r="G34" s="13"/>
      <c r="H34" s="13"/>
      <c r="J34" s="12">
        <f>F8-SUM(J12:J32)</f>
        <v>0</v>
      </c>
    </row>
  </sheetData>
  <mergeCells count="4">
    <mergeCell ref="C34:E34"/>
    <mergeCell ref="B1:C1"/>
    <mergeCell ref="D8:E8"/>
    <mergeCell ref="D9:E9"/>
  </mergeCells>
  <conditionalFormatting sqref="C34:H34">
    <cfRule type="expression" dxfId="17" priority="4">
      <formula>$F34&lt;0</formula>
    </cfRule>
    <cfRule type="expression" dxfId="16" priority="5">
      <formula>$F34&gt;0</formula>
    </cfRule>
    <cfRule type="expression" dxfId="15" priority="6">
      <formula>$F34=0</formula>
    </cfRule>
  </conditionalFormatting>
  <conditionalFormatting sqref="J34">
    <cfRule type="expression" dxfId="14" priority="1">
      <formula>$F34&lt;0</formula>
    </cfRule>
    <cfRule type="expression" dxfId="13" priority="2">
      <formula>$F34&gt;0</formula>
    </cfRule>
    <cfRule type="expression" dxfId="12" priority="3">
      <formula>$F34=0</formula>
    </cfRule>
  </conditionalFormatting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24352-6B77-4B7A-B304-0EC73AAFCC84}">
  <sheetPr codeName="Sheet3">
    <pageSetUpPr fitToPage="1"/>
  </sheetPr>
  <dimension ref="A1:J25"/>
  <sheetViews>
    <sheetView workbookViewId="0">
      <selection activeCell="O11" sqref="O11"/>
    </sheetView>
  </sheetViews>
  <sheetFormatPr defaultColWidth="9.109375" defaultRowHeight="13.8" x14ac:dyDescent="0.3"/>
  <cols>
    <col min="1" max="1" width="24.44140625" style="3" customWidth="1"/>
    <col min="2" max="2" width="18.44140625" style="2" customWidth="1"/>
    <col min="3" max="5" width="13.33203125" style="3" customWidth="1"/>
    <col min="6" max="6" width="13.33203125" style="1" customWidth="1"/>
    <col min="7" max="7" width="8.109375" style="4" customWidth="1"/>
    <col min="8" max="8" width="15.109375" style="3" bestFit="1" customWidth="1"/>
    <col min="9" max="9" width="2" style="3" customWidth="1"/>
    <col min="10" max="10" width="13.109375" style="3" customWidth="1"/>
    <col min="11" max="16384" width="9.109375" style="3"/>
  </cols>
  <sheetData>
    <row r="1" spans="1:10" ht="15" thickBot="1" x14ac:dyDescent="0.35">
      <c r="A1" t="s">
        <v>14</v>
      </c>
      <c r="B1" s="49"/>
      <c r="C1" s="50"/>
    </row>
    <row r="2" spans="1:10" ht="15" thickBot="1" x14ac:dyDescent="0.35">
      <c r="A2" t="s">
        <v>17</v>
      </c>
      <c r="B2" s="29"/>
    </row>
    <row r="3" spans="1:10" ht="15" thickBot="1" x14ac:dyDescent="0.35">
      <c r="A3" t="s">
        <v>15</v>
      </c>
      <c r="B3" s="36"/>
    </row>
    <row r="4" spans="1:10" ht="15" thickBot="1" x14ac:dyDescent="0.35">
      <c r="A4" t="s">
        <v>16</v>
      </c>
      <c r="B4" s="36"/>
    </row>
    <row r="5" spans="1:10" ht="15" thickBot="1" x14ac:dyDescent="0.35">
      <c r="A5" t="s">
        <v>10</v>
      </c>
      <c r="B5" s="31"/>
    </row>
    <row r="6" spans="1:10" ht="15" thickBot="1" x14ac:dyDescent="0.35">
      <c r="A6" t="s">
        <v>13</v>
      </c>
      <c r="B6" s="31"/>
    </row>
    <row r="7" spans="1:10" ht="15" thickBot="1" x14ac:dyDescent="0.35">
      <c r="A7" t="s">
        <v>11</v>
      </c>
      <c r="B7" s="31"/>
    </row>
    <row r="8" spans="1:10" ht="14.4" thickBot="1" x14ac:dyDescent="0.35"/>
    <row r="9" spans="1:10" ht="15.6" x14ac:dyDescent="0.3">
      <c r="C9" s="35"/>
      <c r="D9" s="53" t="s">
        <v>4</v>
      </c>
      <c r="E9" s="54"/>
      <c r="F9" s="37">
        <f>B4</f>
        <v>0</v>
      </c>
      <c r="G9" s="3"/>
    </row>
    <row r="10" spans="1:10" ht="15.6" x14ac:dyDescent="0.3">
      <c r="C10" s="35"/>
      <c r="D10" s="51" t="s">
        <v>3</v>
      </c>
      <c r="E10" s="52"/>
      <c r="F10" s="30">
        <f>B3/19.5</f>
        <v>0</v>
      </c>
      <c r="G10" s="3"/>
    </row>
    <row r="11" spans="1:10" ht="25.5" customHeight="1" x14ac:dyDescent="0.3">
      <c r="B11" s="40"/>
      <c r="C11" s="5"/>
      <c r="D11" s="6"/>
      <c r="E11" s="22"/>
      <c r="F11" s="22"/>
      <c r="G11" s="7"/>
      <c r="H11" s="7"/>
      <c r="I11" s="7"/>
      <c r="J11" s="7"/>
    </row>
    <row r="12" spans="1:10" ht="15" customHeight="1" x14ac:dyDescent="0.3">
      <c r="B12" s="41"/>
      <c r="C12" s="21" t="s">
        <v>6</v>
      </c>
      <c r="D12" s="20" t="s">
        <v>7</v>
      </c>
      <c r="E12" s="20" t="s">
        <v>5</v>
      </c>
      <c r="F12" s="8" t="s">
        <v>2</v>
      </c>
      <c r="G12" s="19" t="s">
        <v>0</v>
      </c>
      <c r="H12" s="8"/>
      <c r="J12" s="8" t="s">
        <v>8</v>
      </c>
    </row>
    <row r="13" spans="1:10" ht="15" customHeight="1" x14ac:dyDescent="0.3">
      <c r="B13" s="17">
        <v>1</v>
      </c>
      <c r="C13" s="32">
        <f>B5</f>
        <v>0</v>
      </c>
      <c r="D13" s="33">
        <f>B6</f>
        <v>0</v>
      </c>
      <c r="E13" s="28">
        <f>D13+12</f>
        <v>12</v>
      </c>
      <c r="F13" s="9">
        <f t="shared" ref="F13:F23" si="0">($F$10/10)*G13</f>
        <v>0</v>
      </c>
      <c r="G13" s="14">
        <f t="shared" ref="G13:G22" si="1">NETWORKDAYS(C13,D13)</f>
        <v>0</v>
      </c>
      <c r="H13" s="9"/>
      <c r="J13" s="9">
        <f>F13+H13</f>
        <v>0</v>
      </c>
    </row>
    <row r="14" spans="1:10" x14ac:dyDescent="0.3">
      <c r="B14" s="17">
        <f t="shared" ref="B14:B23" si="2">B13+1</f>
        <v>2</v>
      </c>
      <c r="C14" s="18">
        <f>D13+1</f>
        <v>1</v>
      </c>
      <c r="D14" s="15">
        <f t="shared" ref="D14:D22" si="3">C14+13</f>
        <v>14</v>
      </c>
      <c r="E14" s="28">
        <f>E13+14</f>
        <v>26</v>
      </c>
      <c r="F14" s="10">
        <f t="shared" si="0"/>
        <v>0</v>
      </c>
      <c r="G14" s="14">
        <f t="shared" si="1"/>
        <v>10</v>
      </c>
      <c r="H14" s="9">
        <f>$F$25/9</f>
        <v>0</v>
      </c>
      <c r="J14" s="9">
        <f t="shared" ref="J14:J23" si="4">F14+H14</f>
        <v>0</v>
      </c>
    </row>
    <row r="15" spans="1:10" x14ac:dyDescent="0.3">
      <c r="B15" s="17">
        <f t="shared" si="2"/>
        <v>3</v>
      </c>
      <c r="C15" s="18">
        <f t="shared" ref="C15:C23" si="5">D14+1</f>
        <v>15</v>
      </c>
      <c r="D15" s="15">
        <f t="shared" si="3"/>
        <v>28</v>
      </c>
      <c r="E15" s="28">
        <f t="shared" ref="E15:E23" si="6">E14+14</f>
        <v>40</v>
      </c>
      <c r="F15" s="10">
        <f t="shared" si="0"/>
        <v>0</v>
      </c>
      <c r="G15" s="14">
        <f t="shared" si="1"/>
        <v>10</v>
      </c>
      <c r="H15" s="9">
        <f t="shared" ref="H15:H22" si="7">$F$25/9</f>
        <v>0</v>
      </c>
      <c r="J15" s="9">
        <f t="shared" si="4"/>
        <v>0</v>
      </c>
    </row>
    <row r="16" spans="1:10" x14ac:dyDescent="0.3">
      <c r="B16" s="17">
        <f t="shared" si="2"/>
        <v>4</v>
      </c>
      <c r="C16" s="18">
        <f t="shared" si="5"/>
        <v>29</v>
      </c>
      <c r="D16" s="15">
        <f t="shared" si="3"/>
        <v>42</v>
      </c>
      <c r="E16" s="28">
        <f t="shared" si="6"/>
        <v>54</v>
      </c>
      <c r="F16" s="10">
        <f t="shared" si="0"/>
        <v>0</v>
      </c>
      <c r="G16" s="14">
        <f t="shared" si="1"/>
        <v>10</v>
      </c>
      <c r="H16" s="9">
        <f t="shared" si="7"/>
        <v>0</v>
      </c>
      <c r="J16" s="9">
        <f t="shared" si="4"/>
        <v>0</v>
      </c>
    </row>
    <row r="17" spans="2:10" x14ac:dyDescent="0.3">
      <c r="B17" s="17">
        <f t="shared" si="2"/>
        <v>5</v>
      </c>
      <c r="C17" s="18">
        <f t="shared" si="5"/>
        <v>43</v>
      </c>
      <c r="D17" s="15">
        <f t="shared" si="3"/>
        <v>56</v>
      </c>
      <c r="E17" s="28">
        <f t="shared" si="6"/>
        <v>68</v>
      </c>
      <c r="F17" s="10">
        <f t="shared" si="0"/>
        <v>0</v>
      </c>
      <c r="G17" s="14">
        <f t="shared" si="1"/>
        <v>10</v>
      </c>
      <c r="H17" s="9">
        <f t="shared" si="7"/>
        <v>0</v>
      </c>
      <c r="J17" s="9">
        <f t="shared" si="4"/>
        <v>0</v>
      </c>
    </row>
    <row r="18" spans="2:10" x14ac:dyDescent="0.3">
      <c r="B18" s="17">
        <f t="shared" si="2"/>
        <v>6</v>
      </c>
      <c r="C18" s="18">
        <f t="shared" si="5"/>
        <v>57</v>
      </c>
      <c r="D18" s="15">
        <f t="shared" si="3"/>
        <v>70</v>
      </c>
      <c r="E18" s="28">
        <f t="shared" si="6"/>
        <v>82</v>
      </c>
      <c r="F18" s="10">
        <f t="shared" si="0"/>
        <v>0</v>
      </c>
      <c r="G18" s="14">
        <f t="shared" si="1"/>
        <v>10</v>
      </c>
      <c r="H18" s="9">
        <f t="shared" si="7"/>
        <v>0</v>
      </c>
      <c r="J18" s="9">
        <f t="shared" si="4"/>
        <v>0</v>
      </c>
    </row>
    <row r="19" spans="2:10" x14ac:dyDescent="0.3">
      <c r="B19" s="17">
        <f t="shared" si="2"/>
        <v>7</v>
      </c>
      <c r="C19" s="18">
        <f t="shared" si="5"/>
        <v>71</v>
      </c>
      <c r="D19" s="15">
        <f t="shared" si="3"/>
        <v>84</v>
      </c>
      <c r="E19" s="28">
        <f t="shared" si="6"/>
        <v>96</v>
      </c>
      <c r="F19" s="10">
        <f t="shared" si="0"/>
        <v>0</v>
      </c>
      <c r="G19" s="14">
        <f t="shared" si="1"/>
        <v>10</v>
      </c>
      <c r="H19" s="9">
        <f t="shared" si="7"/>
        <v>0</v>
      </c>
      <c r="J19" s="9">
        <f t="shared" si="4"/>
        <v>0</v>
      </c>
    </row>
    <row r="20" spans="2:10" x14ac:dyDescent="0.3">
      <c r="B20" s="17">
        <f t="shared" si="2"/>
        <v>8</v>
      </c>
      <c r="C20" s="18">
        <f t="shared" si="5"/>
        <v>85</v>
      </c>
      <c r="D20" s="15">
        <f t="shared" si="3"/>
        <v>98</v>
      </c>
      <c r="E20" s="28">
        <f t="shared" si="6"/>
        <v>110</v>
      </c>
      <c r="F20" s="10">
        <f t="shared" si="0"/>
        <v>0</v>
      </c>
      <c r="G20" s="14">
        <f t="shared" si="1"/>
        <v>10</v>
      </c>
      <c r="H20" s="9">
        <f t="shared" si="7"/>
        <v>0</v>
      </c>
      <c r="J20" s="9">
        <f t="shared" si="4"/>
        <v>0</v>
      </c>
    </row>
    <row r="21" spans="2:10" x14ac:dyDescent="0.3">
      <c r="B21" s="17">
        <f t="shared" si="2"/>
        <v>9</v>
      </c>
      <c r="C21" s="18">
        <f t="shared" si="5"/>
        <v>99</v>
      </c>
      <c r="D21" s="15">
        <f t="shared" si="3"/>
        <v>112</v>
      </c>
      <c r="E21" s="28">
        <f t="shared" si="6"/>
        <v>124</v>
      </c>
      <c r="F21" s="10">
        <f t="shared" si="0"/>
        <v>0</v>
      </c>
      <c r="G21" s="14">
        <f t="shared" si="1"/>
        <v>10</v>
      </c>
      <c r="H21" s="9">
        <f t="shared" si="7"/>
        <v>0</v>
      </c>
      <c r="J21" s="9">
        <f t="shared" si="4"/>
        <v>0</v>
      </c>
    </row>
    <row r="22" spans="2:10" x14ac:dyDescent="0.3">
      <c r="B22" s="17">
        <f t="shared" si="2"/>
        <v>10</v>
      </c>
      <c r="C22" s="18">
        <f t="shared" si="5"/>
        <v>113</v>
      </c>
      <c r="D22" s="15">
        <f t="shared" si="3"/>
        <v>126</v>
      </c>
      <c r="E22" s="28">
        <f t="shared" si="6"/>
        <v>138</v>
      </c>
      <c r="F22" s="10">
        <f t="shared" si="0"/>
        <v>0</v>
      </c>
      <c r="G22" s="14">
        <f t="shared" si="1"/>
        <v>10</v>
      </c>
      <c r="H22" s="9">
        <f t="shared" si="7"/>
        <v>0</v>
      </c>
      <c r="J22" s="9">
        <f t="shared" si="4"/>
        <v>0</v>
      </c>
    </row>
    <row r="23" spans="2:10" ht="14.4" thickBot="1" x14ac:dyDescent="0.35">
      <c r="B23" s="17">
        <f t="shared" si="2"/>
        <v>11</v>
      </c>
      <c r="C23" s="18">
        <f t="shared" si="5"/>
        <v>127</v>
      </c>
      <c r="D23" s="34">
        <f>B7</f>
        <v>0</v>
      </c>
      <c r="E23" s="28">
        <f t="shared" si="6"/>
        <v>152</v>
      </c>
      <c r="F23" s="11">
        <f t="shared" si="0"/>
        <v>0</v>
      </c>
      <c r="G23" s="14">
        <f>NETWORKDAYS(C23,D23)</f>
        <v>-90</v>
      </c>
      <c r="H23" s="9"/>
      <c r="J23" s="9">
        <f t="shared" si="4"/>
        <v>0</v>
      </c>
    </row>
    <row r="24" spans="2:10" ht="14.4" thickBot="1" x14ac:dyDescent="0.35">
      <c r="C24" s="23"/>
      <c r="D24" s="27"/>
      <c r="E24" s="24"/>
      <c r="F24" s="25">
        <f>SUM(F13:F23)</f>
        <v>0</v>
      </c>
      <c r="G24" s="26"/>
      <c r="H24" s="25">
        <f>SUM(H13:H23)</f>
        <v>0</v>
      </c>
      <c r="J24" s="25">
        <f>SUM(J13:J23)</f>
        <v>0</v>
      </c>
    </row>
    <row r="25" spans="2:10" ht="14.4" thickBot="1" x14ac:dyDescent="0.35">
      <c r="C25" s="47" t="s">
        <v>1</v>
      </c>
      <c r="D25" s="48"/>
      <c r="E25" s="48"/>
      <c r="F25" s="12">
        <f>F9-SUM(F13:F23)</f>
        <v>0</v>
      </c>
      <c r="G25" s="13"/>
      <c r="H25" s="13"/>
      <c r="J25" s="12">
        <f>F9-SUM(J13:J23)</f>
        <v>0</v>
      </c>
    </row>
  </sheetData>
  <mergeCells count="4">
    <mergeCell ref="C25:E25"/>
    <mergeCell ref="B1:C1"/>
    <mergeCell ref="D9:E9"/>
    <mergeCell ref="D10:E10"/>
  </mergeCells>
  <conditionalFormatting sqref="C25:H25">
    <cfRule type="expression" dxfId="11" priority="4">
      <formula>$F25&lt;0</formula>
    </cfRule>
    <cfRule type="expression" dxfId="10" priority="5">
      <formula>$F25&gt;0</formula>
    </cfRule>
    <cfRule type="expression" dxfId="9" priority="6">
      <formula>$F25=0</formula>
    </cfRule>
  </conditionalFormatting>
  <conditionalFormatting sqref="J25">
    <cfRule type="expression" dxfId="8" priority="1">
      <formula>$F25&lt;0</formula>
    </cfRule>
    <cfRule type="expression" dxfId="7" priority="2">
      <formula>$F25&gt;0</formula>
    </cfRule>
    <cfRule type="expression" dxfId="6" priority="3">
      <formula>$F25=0</formula>
    </cfRule>
  </conditionalFormatting>
  <pageMargins left="0.25" right="0.25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Annual </vt:lpstr>
      <vt:lpstr>Full AY C-basis</vt:lpstr>
      <vt:lpstr>One semester C-basis</vt:lpstr>
      <vt:lpstr>'Annual '!Print_Area</vt:lpstr>
      <vt:lpstr>'Full AY C-basis'!Print_Area</vt:lpstr>
      <vt:lpstr>'One semester C-basis'!Print_Area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yarg5</dc:creator>
  <cp:lastModifiedBy>Cora Miller</cp:lastModifiedBy>
  <cp:lastPrinted>2022-08-29T19:34:44Z</cp:lastPrinted>
  <dcterms:created xsi:type="dcterms:W3CDTF">2019-01-20T20:04:04Z</dcterms:created>
  <dcterms:modified xsi:type="dcterms:W3CDTF">2023-12-22T20:11:56Z</dcterms:modified>
</cp:coreProperties>
</file>